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lkerUARUS\Desktop\"/>
    </mc:Choice>
  </mc:AlternateContent>
  <bookViews>
    <workbookView xWindow="0" yWindow="60" windowWidth="23256" windowHeight="9672" activeTab="1"/>
  </bookViews>
  <sheets>
    <sheet name="2018" sheetId="8" r:id="rId1"/>
    <sheet name="2017" sheetId="9" r:id="rId2"/>
    <sheet name="2016" sheetId="7" r:id="rId3"/>
    <sheet name="2015" sheetId="6" r:id="rId4"/>
    <sheet name="2014" sheetId="1" r:id="rId5"/>
    <sheet name="2013" sheetId="2" r:id="rId6"/>
    <sheet name="2012" sheetId="3" r:id="rId7"/>
    <sheet name="2011" sheetId="4" r:id="rId8"/>
    <sheet name="2010" sheetId="5" r:id="rId9"/>
  </sheets>
  <definedNames>
    <definedName name="_xlnm.Print_Area" localSheetId="8">'2010'!$A$1:$DF$25</definedName>
    <definedName name="_xlnm.Print_Area" localSheetId="7">'2011'!$A$1:$DR$25</definedName>
    <definedName name="_xlnm.Print_Area" localSheetId="6">'2012'!$A$1:$DS$25</definedName>
    <definedName name="_xlnm.Print_Area" localSheetId="5">'2013'!$A$1:$DJ$25</definedName>
    <definedName name="_xlnm.Print_Area" localSheetId="4">'2014'!$A$1:$DA$25</definedName>
  </definedNames>
  <calcPr calcId="162913"/>
</workbook>
</file>

<file path=xl/calcChain.xml><?xml version="1.0" encoding="utf-8"?>
<calcChain xmlns="http://schemas.openxmlformats.org/spreadsheetml/2006/main">
  <c r="I2" i="9" l="1"/>
  <c r="R2" i="9"/>
  <c r="BE2" i="9"/>
  <c r="BQ2" i="9"/>
  <c r="CI2" i="9"/>
  <c r="DP2" i="9"/>
  <c r="DS2" i="9"/>
  <c r="DT2" i="9"/>
  <c r="DV2" i="9"/>
  <c r="DW2" i="9"/>
  <c r="DX2" i="9"/>
  <c r="DY2" i="9"/>
  <c r="DZ2" i="9"/>
  <c r="EA2" i="9"/>
  <c r="EB2" i="9"/>
  <c r="EC2" i="9"/>
  <c r="ED2" i="9"/>
  <c r="EE2" i="9"/>
  <c r="I3" i="9"/>
  <c r="R3" i="9"/>
  <c r="BE3" i="9"/>
  <c r="BQ3" i="9"/>
  <c r="CI3" i="9"/>
  <c r="DP3" i="9"/>
  <c r="DS3" i="9"/>
  <c r="DT3" i="9"/>
  <c r="DV3" i="9"/>
  <c r="DW3" i="9"/>
  <c r="DX3" i="9"/>
  <c r="DY3" i="9"/>
  <c r="DZ3" i="9"/>
  <c r="EA3" i="9"/>
  <c r="EB3" i="9"/>
  <c r="EC3" i="9"/>
  <c r="ED3" i="9"/>
  <c r="EE3" i="9"/>
  <c r="I4" i="9"/>
  <c r="R4" i="9"/>
  <c r="BE4" i="9"/>
  <c r="BQ4" i="9"/>
  <c r="CI4" i="9"/>
  <c r="DP4" i="9"/>
  <c r="DS4" i="9"/>
  <c r="DT4" i="9"/>
  <c r="DV4" i="9"/>
  <c r="DW4" i="9"/>
  <c r="DX4" i="9"/>
  <c r="DY4" i="9"/>
  <c r="DZ4" i="9"/>
  <c r="EA4" i="9"/>
  <c r="EB4" i="9"/>
  <c r="EC4" i="9"/>
  <c r="ED4" i="9"/>
  <c r="EE4" i="9"/>
  <c r="I5" i="9"/>
  <c r="R5" i="9"/>
  <c r="BE5" i="9"/>
  <c r="BQ5" i="9"/>
  <c r="CI5" i="9"/>
  <c r="DP5" i="9"/>
  <c r="DS5" i="9"/>
  <c r="DT5" i="9"/>
  <c r="DV5" i="9"/>
  <c r="DW5" i="9"/>
  <c r="DX5" i="9"/>
  <c r="DY5" i="9"/>
  <c r="DZ5" i="9"/>
  <c r="EA5" i="9"/>
  <c r="EB5" i="9"/>
  <c r="EC5" i="9"/>
  <c r="ED5" i="9"/>
  <c r="EE5" i="9"/>
  <c r="I6" i="9"/>
  <c r="R6" i="9"/>
  <c r="BE6" i="9"/>
  <c r="BQ6" i="9"/>
  <c r="CI6" i="9"/>
  <c r="DP6" i="9"/>
  <c r="DS6" i="9"/>
  <c r="DT6" i="9"/>
  <c r="DV6" i="9"/>
  <c r="DW6" i="9"/>
  <c r="DX6" i="9"/>
  <c r="DY6" i="9"/>
  <c r="DZ6" i="9"/>
  <c r="EA6" i="9"/>
  <c r="EB6" i="9"/>
  <c r="EC6" i="9"/>
  <c r="ED6" i="9"/>
  <c r="EE6" i="9"/>
  <c r="I7" i="9"/>
  <c r="R7" i="9"/>
  <c r="BE7" i="9"/>
  <c r="BQ7" i="9"/>
  <c r="CI7" i="9"/>
  <c r="DP7" i="9"/>
  <c r="DS7" i="9"/>
  <c r="DT7" i="9"/>
  <c r="DV7" i="9"/>
  <c r="DW7" i="9"/>
  <c r="DX7" i="9"/>
  <c r="DY7" i="9"/>
  <c r="DZ7" i="9"/>
  <c r="EA7" i="9"/>
  <c r="EB7" i="9"/>
  <c r="EC7" i="9"/>
  <c r="ED7" i="9"/>
  <c r="EE7" i="9"/>
  <c r="I8" i="9"/>
  <c r="R8" i="9"/>
  <c r="BE8" i="9"/>
  <c r="BQ8" i="9"/>
  <c r="CI8" i="9"/>
  <c r="DP8" i="9"/>
  <c r="DS8" i="9"/>
  <c r="DT8" i="9"/>
  <c r="DV8" i="9"/>
  <c r="DW8" i="9"/>
  <c r="DX8" i="9"/>
  <c r="DY8" i="9"/>
  <c r="DZ8" i="9"/>
  <c r="EA8" i="9"/>
  <c r="EB8" i="9"/>
  <c r="EC8" i="9"/>
  <c r="ED8" i="9"/>
  <c r="EE8" i="9"/>
  <c r="I9" i="9"/>
  <c r="R9" i="9"/>
  <c r="BE9" i="9"/>
  <c r="BQ9" i="9"/>
  <c r="CI9" i="9"/>
  <c r="DP9" i="9"/>
  <c r="DS9" i="9"/>
  <c r="DT9" i="9"/>
  <c r="DV9" i="9"/>
  <c r="DW9" i="9"/>
  <c r="DX9" i="9"/>
  <c r="DY9" i="9"/>
  <c r="DZ9" i="9"/>
  <c r="EA9" i="9"/>
  <c r="EB9" i="9"/>
  <c r="EC9" i="9"/>
  <c r="ED9" i="9"/>
  <c r="EE9" i="9"/>
  <c r="I10" i="9"/>
  <c r="R10" i="9"/>
  <c r="BE10" i="9"/>
  <c r="BQ10" i="9"/>
  <c r="CI10" i="9"/>
  <c r="DP10" i="9"/>
  <c r="DS10" i="9"/>
  <c r="DT10" i="9"/>
  <c r="DV10" i="9"/>
  <c r="DW10" i="9"/>
  <c r="DX10" i="9"/>
  <c r="DY10" i="9"/>
  <c r="DZ10" i="9"/>
  <c r="EA10" i="9"/>
  <c r="EB10" i="9"/>
  <c r="EC10" i="9"/>
  <c r="ED10" i="9"/>
  <c r="EE10" i="9"/>
  <c r="I11" i="9"/>
  <c r="R11" i="9"/>
  <c r="BE11" i="9"/>
  <c r="BQ11" i="9"/>
  <c r="CI11" i="9"/>
  <c r="DP11" i="9"/>
  <c r="DS11" i="9"/>
  <c r="DT11" i="9"/>
  <c r="DV11" i="9"/>
  <c r="DW11" i="9"/>
  <c r="DX11" i="9"/>
  <c r="DY11" i="9"/>
  <c r="DZ11" i="9"/>
  <c r="EA11" i="9"/>
  <c r="EB11" i="9"/>
  <c r="EC11" i="9"/>
  <c r="ED11" i="9"/>
  <c r="EE11" i="9"/>
  <c r="I12" i="9"/>
  <c r="R12" i="9"/>
  <c r="BE12" i="9"/>
  <c r="BQ12" i="9"/>
  <c r="CI12" i="9"/>
  <c r="DP12" i="9"/>
  <c r="DS12" i="9"/>
  <c r="DT12" i="9"/>
  <c r="DV12" i="9"/>
  <c r="DW12" i="9"/>
  <c r="DX12" i="9"/>
  <c r="DY12" i="9"/>
  <c r="DZ12" i="9"/>
  <c r="EA12" i="9"/>
  <c r="EB12" i="9"/>
  <c r="EC12" i="9"/>
  <c r="ED12" i="9"/>
  <c r="EE12" i="9"/>
  <c r="I13" i="9"/>
  <c r="R13" i="9"/>
  <c r="BE13" i="9"/>
  <c r="BQ13" i="9"/>
  <c r="CI13" i="9"/>
  <c r="DP13" i="9"/>
  <c r="DS13" i="9"/>
  <c r="DT13" i="9"/>
  <c r="DV13" i="9"/>
  <c r="DW13" i="9"/>
  <c r="DX13" i="9"/>
  <c r="DY13" i="9"/>
  <c r="DZ13" i="9"/>
  <c r="EA13" i="9"/>
  <c r="EB13" i="9"/>
  <c r="EC13" i="9"/>
  <c r="ED13" i="9"/>
  <c r="EE13" i="9"/>
  <c r="I14" i="9"/>
  <c r="R14" i="9"/>
  <c r="BE14" i="9"/>
  <c r="BQ14" i="9"/>
  <c r="CI14" i="9"/>
  <c r="DP14" i="9"/>
  <c r="DS14" i="9"/>
  <c r="DT14" i="9"/>
  <c r="DV14" i="9"/>
  <c r="DW14" i="9"/>
  <c r="DX14" i="9"/>
  <c r="DY14" i="9"/>
  <c r="DZ14" i="9"/>
  <c r="EA14" i="9"/>
  <c r="EB14" i="9"/>
  <c r="EC14" i="9"/>
  <c r="ED14" i="9"/>
  <c r="EE14" i="9"/>
  <c r="I15" i="9"/>
  <c r="R15" i="9"/>
  <c r="BE15" i="9"/>
  <c r="BQ15" i="9"/>
  <c r="CI15" i="9"/>
  <c r="DP15" i="9"/>
  <c r="DS15" i="9"/>
  <c r="DT15" i="9"/>
  <c r="DV15" i="9"/>
  <c r="DW15" i="9"/>
  <c r="DX15" i="9"/>
  <c r="DY15" i="9"/>
  <c r="DZ15" i="9"/>
  <c r="EA15" i="9"/>
  <c r="EB15" i="9"/>
  <c r="EC15" i="9"/>
  <c r="ED15" i="9"/>
  <c r="EE15" i="9"/>
  <c r="I16" i="9"/>
  <c r="R16" i="9"/>
  <c r="BE16" i="9"/>
  <c r="BQ16" i="9"/>
  <c r="CI16" i="9"/>
  <c r="DP16" i="9"/>
  <c r="DS16" i="9"/>
  <c r="DT16" i="9"/>
  <c r="DV16" i="9"/>
  <c r="DW16" i="9"/>
  <c r="DX16" i="9"/>
  <c r="DY16" i="9"/>
  <c r="DZ16" i="9"/>
  <c r="EA16" i="9"/>
  <c r="EB16" i="9"/>
  <c r="EC16" i="9"/>
  <c r="ED16" i="9"/>
  <c r="EE16" i="9"/>
  <c r="I17" i="9"/>
  <c r="R17" i="9"/>
  <c r="BE17" i="9"/>
  <c r="BQ17" i="9"/>
  <c r="CI17" i="9"/>
  <c r="DP17" i="9"/>
  <c r="DS17" i="9"/>
  <c r="DT17" i="9"/>
  <c r="DV17" i="9"/>
  <c r="DW17" i="9"/>
  <c r="DX17" i="9"/>
  <c r="DY17" i="9"/>
  <c r="DZ17" i="9"/>
  <c r="EA17" i="9"/>
  <c r="EB17" i="9"/>
  <c r="EC17" i="9"/>
  <c r="ED17" i="9"/>
  <c r="EE17" i="9"/>
  <c r="I18" i="9"/>
  <c r="R18" i="9"/>
  <c r="BE18" i="9"/>
  <c r="BQ18" i="9"/>
  <c r="CI18" i="9"/>
  <c r="DP18" i="9"/>
  <c r="DS18" i="9"/>
  <c r="DT18" i="9"/>
  <c r="DV18" i="9"/>
  <c r="DW18" i="9"/>
  <c r="DX18" i="9"/>
  <c r="DY18" i="9"/>
  <c r="DZ18" i="9"/>
  <c r="EA18" i="9"/>
  <c r="EB18" i="9"/>
  <c r="EC18" i="9"/>
  <c r="ED18" i="9"/>
  <c r="EE18" i="9"/>
  <c r="I19" i="9"/>
  <c r="R19" i="9"/>
  <c r="BE19" i="9"/>
  <c r="BQ19" i="9"/>
  <c r="CI19" i="9"/>
  <c r="DP19" i="9"/>
  <c r="DS19" i="9"/>
  <c r="DT19" i="9"/>
  <c r="DV19" i="9"/>
  <c r="DW19" i="9"/>
  <c r="DX19" i="9"/>
  <c r="DY19" i="9"/>
  <c r="DZ19" i="9"/>
  <c r="EA19" i="9"/>
  <c r="EB19" i="9"/>
  <c r="EC19" i="9"/>
  <c r="ED19" i="9"/>
  <c r="EE19" i="9"/>
  <c r="I20" i="9"/>
  <c r="R20" i="9"/>
  <c r="BE20" i="9"/>
  <c r="BQ20" i="9"/>
  <c r="CI20" i="9"/>
  <c r="DP20" i="9"/>
  <c r="DS20" i="9"/>
  <c r="DT20" i="9"/>
  <c r="DV20" i="9"/>
  <c r="DW20" i="9"/>
  <c r="DX20" i="9"/>
  <c r="DY20" i="9"/>
  <c r="DZ20" i="9"/>
  <c r="EA20" i="9"/>
  <c r="EB20" i="9"/>
  <c r="EC20" i="9"/>
  <c r="ED20" i="9"/>
  <c r="EE20" i="9"/>
  <c r="I21" i="9"/>
  <c r="R21" i="9"/>
  <c r="BE21" i="9"/>
  <c r="BQ21" i="9"/>
  <c r="CI21" i="9"/>
  <c r="DP21" i="9"/>
  <c r="DS21" i="9"/>
  <c r="DT21" i="9"/>
  <c r="DV21" i="9"/>
  <c r="DW21" i="9"/>
  <c r="DX21" i="9"/>
  <c r="DY21" i="9"/>
  <c r="DZ21" i="9"/>
  <c r="EA21" i="9"/>
  <c r="EB21" i="9"/>
  <c r="EC21" i="9"/>
  <c r="ED21" i="9"/>
  <c r="EE21" i="9"/>
  <c r="I22" i="9"/>
  <c r="R22" i="9"/>
  <c r="BE22" i="9"/>
  <c r="BQ22" i="9"/>
  <c r="CI22" i="9"/>
  <c r="DP22" i="9"/>
  <c r="DS22" i="9"/>
  <c r="DT22" i="9"/>
  <c r="DV22" i="9"/>
  <c r="DW22" i="9"/>
  <c r="DX22" i="9"/>
  <c r="DY22" i="9"/>
  <c r="DZ22" i="9"/>
  <c r="EA22" i="9"/>
  <c r="EB22" i="9"/>
  <c r="EC22" i="9"/>
  <c r="ED22" i="9"/>
  <c r="EE22" i="9"/>
  <c r="I23" i="9"/>
  <c r="R23" i="9"/>
  <c r="BE23" i="9"/>
  <c r="BQ23" i="9"/>
  <c r="CI23" i="9"/>
  <c r="DP23" i="9"/>
  <c r="DS23" i="9"/>
  <c r="DT23" i="9"/>
  <c r="DV23" i="9"/>
  <c r="DW23" i="9"/>
  <c r="DX23" i="9"/>
  <c r="DY23" i="9"/>
  <c r="DZ23" i="9"/>
  <c r="EA23" i="9"/>
  <c r="EB23" i="9"/>
  <c r="EC23" i="9"/>
  <c r="ED23" i="9"/>
  <c r="EE23" i="9"/>
  <c r="I24" i="9"/>
  <c r="R24" i="9"/>
  <c r="BE24" i="9"/>
  <c r="BQ24" i="9"/>
  <c r="CI24" i="9"/>
  <c r="DP24" i="9"/>
  <c r="DS24" i="9"/>
  <c r="DT24" i="9"/>
  <c r="DV24" i="9"/>
  <c r="DW24" i="9"/>
  <c r="DX24" i="9"/>
  <c r="DY24" i="9"/>
  <c r="DZ24" i="9"/>
  <c r="EA24" i="9"/>
  <c r="EB24" i="9"/>
  <c r="EC24" i="9"/>
  <c r="ED24" i="9"/>
  <c r="EE24" i="9"/>
  <c r="I25" i="9"/>
  <c r="R25" i="9"/>
  <c r="BE25" i="9"/>
  <c r="BQ25" i="9"/>
  <c r="CI25" i="9"/>
  <c r="DP25" i="9"/>
  <c r="DS25" i="9"/>
  <c r="DT25" i="9"/>
  <c r="DV25" i="9"/>
  <c r="DW25" i="9"/>
  <c r="DX25" i="9"/>
  <c r="DY25" i="9"/>
  <c r="DZ25" i="9"/>
  <c r="EA25" i="9"/>
  <c r="EB25" i="9"/>
  <c r="EC25" i="9"/>
  <c r="ED25" i="9"/>
  <c r="EE25" i="9"/>
  <c r="EG25" i="8" l="1"/>
  <c r="EF25" i="8"/>
  <c r="EC25" i="8"/>
  <c r="DX25" i="8"/>
  <c r="DV25" i="8"/>
  <c r="DU25" i="8"/>
  <c r="DP25" i="8"/>
  <c r="DY25" i="8" s="1"/>
  <c r="DC25" i="8"/>
  <c r="EB25" i="8" s="1"/>
  <c r="CY25" i="8"/>
  <c r="BZ25" i="8"/>
  <c r="BQ25" i="8"/>
  <c r="BO25" i="8"/>
  <c r="BE25" i="8"/>
  <c r="S25" i="8"/>
  <c r="O25" i="8"/>
  <c r="EE25" i="8" s="1"/>
  <c r="I25" i="8"/>
  <c r="B25" i="8"/>
  <c r="ED25" i="8" s="1"/>
  <c r="EG24" i="8"/>
  <c r="EF24" i="8"/>
  <c r="EC24" i="8"/>
  <c r="DZ24" i="8"/>
  <c r="DX24" i="8"/>
  <c r="DU24" i="8"/>
  <c r="DP24" i="8"/>
  <c r="DY24" i="8" s="1"/>
  <c r="DC24" i="8"/>
  <c r="EB24" i="8" s="1"/>
  <c r="CY24" i="8"/>
  <c r="BZ24" i="8"/>
  <c r="BQ24" i="8"/>
  <c r="BO24" i="8"/>
  <c r="BE24" i="8"/>
  <c r="S24" i="8"/>
  <c r="O24" i="8"/>
  <c r="EE24" i="8" s="1"/>
  <c r="I24" i="8"/>
  <c r="B24" i="8"/>
  <c r="ED24" i="8" s="1"/>
  <c r="EG23" i="8"/>
  <c r="EF23" i="8"/>
  <c r="EC23" i="8"/>
  <c r="DY23" i="8"/>
  <c r="DX23" i="8"/>
  <c r="DV23" i="8"/>
  <c r="DU23" i="8"/>
  <c r="DP23" i="8"/>
  <c r="DC23" i="8"/>
  <c r="EB23" i="8" s="1"/>
  <c r="CY23" i="8"/>
  <c r="BZ23" i="8"/>
  <c r="BQ23" i="8"/>
  <c r="BO23" i="8"/>
  <c r="BE23" i="8"/>
  <c r="S23" i="8"/>
  <c r="O23" i="8"/>
  <c r="EE23" i="8" s="1"/>
  <c r="I23" i="8"/>
  <c r="B23" i="8"/>
  <c r="EA23" i="8" s="1"/>
  <c r="EG22" i="8"/>
  <c r="EF22" i="8"/>
  <c r="EC22" i="8"/>
  <c r="DZ22" i="8"/>
  <c r="DY22" i="8"/>
  <c r="DX22" i="8"/>
  <c r="DU22" i="8"/>
  <c r="DP22" i="8"/>
  <c r="DC22" i="8"/>
  <c r="EB22" i="8" s="1"/>
  <c r="CY22" i="8"/>
  <c r="BZ22" i="8"/>
  <c r="BQ22" i="8"/>
  <c r="BO22" i="8"/>
  <c r="BE22" i="8"/>
  <c r="S22" i="8"/>
  <c r="O22" i="8"/>
  <c r="EE22" i="8" s="1"/>
  <c r="I22" i="8"/>
  <c r="B22" i="8"/>
  <c r="EA22" i="8" s="1"/>
  <c r="EG21" i="8"/>
  <c r="EF21" i="8"/>
  <c r="EC21" i="8"/>
  <c r="DZ21" i="8"/>
  <c r="DY21" i="8"/>
  <c r="DX21" i="8"/>
  <c r="DU21" i="8"/>
  <c r="DP21" i="8"/>
  <c r="DC21" i="8"/>
  <c r="EB21" i="8" s="1"/>
  <c r="CY21" i="8"/>
  <c r="BZ21" i="8"/>
  <c r="BQ21" i="8"/>
  <c r="BO21" i="8"/>
  <c r="BE21" i="8"/>
  <c r="S21" i="8"/>
  <c r="O21" i="8"/>
  <c r="EE21" i="8" s="1"/>
  <c r="I21" i="8"/>
  <c r="B21" i="8"/>
  <c r="ED21" i="8" s="1"/>
  <c r="EG20" i="8"/>
  <c r="EF20" i="8"/>
  <c r="EE20" i="8"/>
  <c r="EC20" i="8"/>
  <c r="DY20" i="8"/>
  <c r="DX20" i="8"/>
  <c r="DV20" i="8"/>
  <c r="DU20" i="8"/>
  <c r="DP20" i="8"/>
  <c r="DC20" i="8"/>
  <c r="EB20" i="8" s="1"/>
  <c r="CY20" i="8"/>
  <c r="BZ20" i="8"/>
  <c r="BQ20" i="8"/>
  <c r="BO20" i="8"/>
  <c r="BE20" i="8"/>
  <c r="S20" i="8"/>
  <c r="O20" i="8"/>
  <c r="I20" i="8"/>
  <c r="B20" i="8"/>
  <c r="ED20" i="8" s="1"/>
  <c r="EG19" i="8"/>
  <c r="EF19" i="8"/>
  <c r="EE19" i="8"/>
  <c r="EC19" i="8"/>
  <c r="DZ19" i="8"/>
  <c r="DY19" i="8"/>
  <c r="DX19" i="8"/>
  <c r="DU19" i="8"/>
  <c r="DP19" i="8"/>
  <c r="DC19" i="8"/>
  <c r="EB19" i="8" s="1"/>
  <c r="CY19" i="8"/>
  <c r="BZ19" i="8"/>
  <c r="BQ19" i="8"/>
  <c r="BO19" i="8"/>
  <c r="BE19" i="8"/>
  <c r="S19" i="8"/>
  <c r="O19" i="8"/>
  <c r="I19" i="8"/>
  <c r="B19" i="8"/>
  <c r="ED19" i="8" s="1"/>
  <c r="EG18" i="8"/>
  <c r="EF18" i="8"/>
  <c r="EE18" i="8"/>
  <c r="ED18" i="8"/>
  <c r="EC18" i="8"/>
  <c r="DY18" i="8"/>
  <c r="DX18" i="8"/>
  <c r="DV18" i="8"/>
  <c r="DU18" i="8"/>
  <c r="DP18" i="8"/>
  <c r="DC18" i="8"/>
  <c r="EB18" i="8" s="1"/>
  <c r="CY18" i="8"/>
  <c r="BZ18" i="8"/>
  <c r="BQ18" i="8"/>
  <c r="BO18" i="8"/>
  <c r="BE18" i="8"/>
  <c r="S18" i="8"/>
  <c r="O18" i="8"/>
  <c r="I18" i="8"/>
  <c r="B18" i="8"/>
  <c r="DR18" i="8" s="1"/>
  <c r="EG17" i="8"/>
  <c r="EF17" i="8"/>
  <c r="EE17" i="8"/>
  <c r="ED17" i="8"/>
  <c r="EC17" i="8"/>
  <c r="DY17" i="8"/>
  <c r="DX17" i="8"/>
  <c r="DV17" i="8"/>
  <c r="DU17" i="8"/>
  <c r="DP17" i="8"/>
  <c r="DC17" i="8"/>
  <c r="EB17" i="8" s="1"/>
  <c r="CY17" i="8"/>
  <c r="BZ17" i="8"/>
  <c r="BQ17" i="8"/>
  <c r="BO17" i="8"/>
  <c r="BE17" i="8"/>
  <c r="S17" i="8"/>
  <c r="O17" i="8"/>
  <c r="I17" i="8"/>
  <c r="B17" i="8"/>
  <c r="DR17" i="8" s="1"/>
  <c r="EG16" i="8"/>
  <c r="EF16" i="8"/>
  <c r="EE16" i="8"/>
  <c r="ED16" i="8"/>
  <c r="EC16" i="8"/>
  <c r="DY16" i="8"/>
  <c r="DX16" i="8"/>
  <c r="DV16" i="8"/>
  <c r="DU16" i="8"/>
  <c r="DP16" i="8"/>
  <c r="DC16" i="8"/>
  <c r="EB16" i="8" s="1"/>
  <c r="CY16" i="8"/>
  <c r="BZ16" i="8"/>
  <c r="BQ16" i="8"/>
  <c r="BO16" i="8"/>
  <c r="BE16" i="8"/>
  <c r="S16" i="8"/>
  <c r="O16" i="8"/>
  <c r="I16" i="8"/>
  <c r="B16" i="8"/>
  <c r="DR16" i="8" s="1"/>
  <c r="EG15" i="8"/>
  <c r="EF15" i="8"/>
  <c r="EE15" i="8"/>
  <c r="ED15" i="8"/>
  <c r="EC15" i="8"/>
  <c r="DY15" i="8"/>
  <c r="DX15" i="8"/>
  <c r="DV15" i="8"/>
  <c r="DU15" i="8"/>
  <c r="DP15" i="8"/>
  <c r="DC15" i="8"/>
  <c r="EB15" i="8" s="1"/>
  <c r="CY15" i="8"/>
  <c r="BZ15" i="8"/>
  <c r="BQ15" i="8"/>
  <c r="BO15" i="8"/>
  <c r="BE15" i="8"/>
  <c r="S15" i="8"/>
  <c r="O15" i="8"/>
  <c r="I15" i="8"/>
  <c r="B15" i="8"/>
  <c r="DR15" i="8" s="1"/>
  <c r="EG14" i="8"/>
  <c r="EF14" i="8"/>
  <c r="EE14" i="8"/>
  <c r="ED14" i="8"/>
  <c r="EC14" i="8"/>
  <c r="DY14" i="8"/>
  <c r="DX14" i="8"/>
  <c r="DV14" i="8"/>
  <c r="DU14" i="8"/>
  <c r="DP14" i="8"/>
  <c r="DC14" i="8"/>
  <c r="EB14" i="8" s="1"/>
  <c r="CY14" i="8"/>
  <c r="BZ14" i="8"/>
  <c r="BQ14" i="8"/>
  <c r="BO14" i="8"/>
  <c r="BE14" i="8"/>
  <c r="S14" i="8"/>
  <c r="O14" i="8"/>
  <c r="I14" i="8"/>
  <c r="B14" i="8"/>
  <c r="DR14" i="8" s="1"/>
  <c r="EG13" i="8"/>
  <c r="EF13" i="8"/>
  <c r="EE13" i="8"/>
  <c r="ED13" i="8"/>
  <c r="EC13" i="8"/>
  <c r="DY13" i="8"/>
  <c r="DX13" i="8"/>
  <c r="DV13" i="8"/>
  <c r="DU13" i="8"/>
  <c r="DP13" i="8"/>
  <c r="DC13" i="8"/>
  <c r="EB13" i="8" s="1"/>
  <c r="CY13" i="8"/>
  <c r="BZ13" i="8"/>
  <c r="BQ13" i="8"/>
  <c r="BO13" i="8"/>
  <c r="BE13" i="8"/>
  <c r="S13" i="8"/>
  <c r="O13" i="8"/>
  <c r="I13" i="8"/>
  <c r="B13" i="8"/>
  <c r="DR13" i="8" s="1"/>
  <c r="EG12" i="8"/>
  <c r="EF12" i="8"/>
  <c r="EE12" i="8"/>
  <c r="ED12" i="8"/>
  <c r="EC12" i="8"/>
  <c r="DY12" i="8"/>
  <c r="DX12" i="8"/>
  <c r="DV12" i="8"/>
  <c r="DU12" i="8"/>
  <c r="DP12" i="8"/>
  <c r="DC12" i="8"/>
  <c r="EB12" i="8" s="1"/>
  <c r="CY12" i="8"/>
  <c r="BZ12" i="8"/>
  <c r="BQ12" i="8"/>
  <c r="BO12" i="8"/>
  <c r="BE12" i="8"/>
  <c r="S12" i="8"/>
  <c r="O12" i="8"/>
  <c r="I12" i="8"/>
  <c r="B12" i="8"/>
  <c r="DR12" i="8" s="1"/>
  <c r="EG11" i="8"/>
  <c r="EF11" i="8"/>
  <c r="EE11" i="8"/>
  <c r="ED11" i="8"/>
  <c r="EC11" i="8"/>
  <c r="DY11" i="8"/>
  <c r="DX11" i="8"/>
  <c r="DV11" i="8"/>
  <c r="DU11" i="8"/>
  <c r="DP11" i="8"/>
  <c r="DC11" i="8"/>
  <c r="EB11" i="8" s="1"/>
  <c r="CY11" i="8"/>
  <c r="BZ11" i="8"/>
  <c r="BQ11" i="8"/>
  <c r="BO11" i="8"/>
  <c r="BE11" i="8"/>
  <c r="S11" i="8"/>
  <c r="O11" i="8"/>
  <c r="I11" i="8"/>
  <c r="B11" i="8"/>
  <c r="DR11" i="8" s="1"/>
  <c r="EG10" i="8"/>
  <c r="EF10" i="8"/>
  <c r="EE10" i="8"/>
  <c r="ED10" i="8"/>
  <c r="EC10" i="8"/>
  <c r="DY10" i="8"/>
  <c r="DX10" i="8"/>
  <c r="DV10" i="8"/>
  <c r="DU10" i="8"/>
  <c r="DP10" i="8"/>
  <c r="DC10" i="8"/>
  <c r="EB10" i="8" s="1"/>
  <c r="CY10" i="8"/>
  <c r="BZ10" i="8"/>
  <c r="BQ10" i="8"/>
  <c r="BO10" i="8"/>
  <c r="BE10" i="8"/>
  <c r="S10" i="8"/>
  <c r="O10" i="8"/>
  <c r="I10" i="8"/>
  <c r="B10" i="8"/>
  <c r="DR10" i="8" s="1"/>
  <c r="EG9" i="8"/>
  <c r="EF9" i="8"/>
  <c r="EE9" i="8"/>
  <c r="ED9" i="8"/>
  <c r="EC9" i="8"/>
  <c r="DY9" i="8"/>
  <c r="DX9" i="8"/>
  <c r="DV9" i="8"/>
  <c r="DU9" i="8"/>
  <c r="DP9" i="8"/>
  <c r="DC9" i="8"/>
  <c r="EB9" i="8" s="1"/>
  <c r="CY9" i="8"/>
  <c r="BZ9" i="8"/>
  <c r="BQ9" i="8"/>
  <c r="BO9" i="8"/>
  <c r="BE9" i="8"/>
  <c r="S9" i="8"/>
  <c r="O9" i="8"/>
  <c r="I9" i="8"/>
  <c r="B9" i="8"/>
  <c r="DR9" i="8" s="1"/>
  <c r="EG8" i="8"/>
  <c r="EF8" i="8"/>
  <c r="EE8" i="8"/>
  <c r="ED8" i="8"/>
  <c r="EC8" i="8"/>
  <c r="DY8" i="8"/>
  <c r="DX8" i="8"/>
  <c r="DV8" i="8"/>
  <c r="DU8" i="8"/>
  <c r="DP8" i="8"/>
  <c r="DC8" i="8"/>
  <c r="EB8" i="8" s="1"/>
  <c r="CY8" i="8"/>
  <c r="BZ8" i="8"/>
  <c r="BQ8" i="8"/>
  <c r="BO8" i="8"/>
  <c r="BE8" i="8"/>
  <c r="S8" i="8"/>
  <c r="O8" i="8"/>
  <c r="I8" i="8"/>
  <c r="B8" i="8"/>
  <c r="DR8" i="8" s="1"/>
  <c r="EG7" i="8"/>
  <c r="EF7" i="8"/>
  <c r="EE7" i="8"/>
  <c r="ED7" i="8"/>
  <c r="EC7" i="8"/>
  <c r="DY7" i="8"/>
  <c r="DX7" i="8"/>
  <c r="DV7" i="8"/>
  <c r="DU7" i="8"/>
  <c r="DP7" i="8"/>
  <c r="DC7" i="8"/>
  <c r="EB7" i="8" s="1"/>
  <c r="CY7" i="8"/>
  <c r="BZ7" i="8"/>
  <c r="BQ7" i="8"/>
  <c r="BO7" i="8"/>
  <c r="BE7" i="8"/>
  <c r="S7" i="8"/>
  <c r="O7" i="8"/>
  <c r="I7" i="8"/>
  <c r="B7" i="8"/>
  <c r="DR7" i="8" s="1"/>
  <c r="EG6" i="8"/>
  <c r="EF6" i="8"/>
  <c r="EE6" i="8"/>
  <c r="ED6" i="8"/>
  <c r="EC6" i="8"/>
  <c r="DY6" i="8"/>
  <c r="DX6" i="8"/>
  <c r="DV6" i="8"/>
  <c r="DU6" i="8"/>
  <c r="DP6" i="8"/>
  <c r="DC6" i="8"/>
  <c r="EB6" i="8" s="1"/>
  <c r="CY6" i="8"/>
  <c r="BZ6" i="8"/>
  <c r="BQ6" i="8"/>
  <c r="BO6" i="8"/>
  <c r="BE6" i="8"/>
  <c r="S6" i="8"/>
  <c r="O6" i="8"/>
  <c r="I6" i="8"/>
  <c r="B6" i="8"/>
  <c r="DR6" i="8" s="1"/>
  <c r="EG5" i="8"/>
  <c r="EF5" i="8"/>
  <c r="EE5" i="8"/>
  <c r="ED5" i="8"/>
  <c r="EC5" i="8"/>
  <c r="DY5" i="8"/>
  <c r="DX5" i="8"/>
  <c r="DV5" i="8"/>
  <c r="DU5" i="8"/>
  <c r="DP5" i="8"/>
  <c r="DC5" i="8"/>
  <c r="EB5" i="8" s="1"/>
  <c r="CY5" i="8"/>
  <c r="BZ5" i="8"/>
  <c r="BQ5" i="8"/>
  <c r="BO5" i="8"/>
  <c r="BE5" i="8"/>
  <c r="S5" i="8"/>
  <c r="O5" i="8"/>
  <c r="I5" i="8"/>
  <c r="B5" i="8"/>
  <c r="DR5" i="8" s="1"/>
  <c r="EG4" i="8"/>
  <c r="EF4" i="8"/>
  <c r="EE4" i="8"/>
  <c r="ED4" i="8"/>
  <c r="EC4" i="8"/>
  <c r="DY4" i="8"/>
  <c r="DX4" i="8"/>
  <c r="DV4" i="8"/>
  <c r="DU4" i="8"/>
  <c r="DP4" i="8"/>
  <c r="DC4" i="8"/>
  <c r="EB4" i="8" s="1"/>
  <c r="CY4" i="8"/>
  <c r="BZ4" i="8"/>
  <c r="BQ4" i="8"/>
  <c r="BO4" i="8"/>
  <c r="BE4" i="8"/>
  <c r="S4" i="8"/>
  <c r="O4" i="8"/>
  <c r="I4" i="8"/>
  <c r="B4" i="8"/>
  <c r="DR4" i="8" s="1"/>
  <c r="EG3" i="8"/>
  <c r="EF3" i="8"/>
  <c r="EE3" i="8"/>
  <c r="ED3" i="8"/>
  <c r="EC3" i="8"/>
  <c r="DY3" i="8"/>
  <c r="DX3" i="8"/>
  <c r="DV3" i="8"/>
  <c r="DU3" i="8"/>
  <c r="DP3" i="8"/>
  <c r="DC3" i="8"/>
  <c r="EB3" i="8" s="1"/>
  <c r="CY3" i="8"/>
  <c r="BZ3" i="8"/>
  <c r="BQ3" i="8"/>
  <c r="BO3" i="8"/>
  <c r="BE3" i="8"/>
  <c r="S3" i="8"/>
  <c r="O3" i="8"/>
  <c r="I3" i="8"/>
  <c r="B3" i="8"/>
  <c r="DR3" i="8" s="1"/>
  <c r="EG2" i="8"/>
  <c r="EF2" i="8"/>
  <c r="EE2" i="8"/>
  <c r="ED2" i="8"/>
  <c r="EC2" i="8"/>
  <c r="DY2" i="8"/>
  <c r="DX2" i="8"/>
  <c r="DV2" i="8"/>
  <c r="DU2" i="8"/>
  <c r="DP2" i="8"/>
  <c r="DC2" i="8"/>
  <c r="EB2" i="8" s="1"/>
  <c r="CY2" i="8"/>
  <c r="BZ2" i="8"/>
  <c r="BQ2" i="8"/>
  <c r="BO2" i="8"/>
  <c r="BE2" i="8"/>
  <c r="S2" i="8"/>
  <c r="O2" i="8"/>
  <c r="I2" i="8"/>
  <c r="B2" i="8"/>
  <c r="DR2" i="8" s="1"/>
  <c r="DZ25" i="8" l="1"/>
  <c r="EA24" i="8"/>
  <c r="EA25" i="8"/>
  <c r="DZ2" i="8"/>
  <c r="DZ6" i="8"/>
  <c r="DZ7" i="8"/>
  <c r="DZ13" i="8"/>
  <c r="DZ15" i="8"/>
  <c r="DZ16" i="8"/>
  <c r="DR23" i="8"/>
  <c r="DR24" i="8"/>
  <c r="EA2" i="8"/>
  <c r="EA3" i="8"/>
  <c r="EA4" i="8"/>
  <c r="EA5" i="8"/>
  <c r="EA6" i="8"/>
  <c r="EA7" i="8"/>
  <c r="EA8" i="8"/>
  <c r="EA9" i="8"/>
  <c r="EA10" i="8"/>
  <c r="EA11" i="8"/>
  <c r="EA12" i="8"/>
  <c r="EA13" i="8"/>
  <c r="EA14" i="8"/>
  <c r="EA15" i="8"/>
  <c r="EA16" i="8"/>
  <c r="EA17" i="8"/>
  <c r="EA18" i="8"/>
  <c r="DR22" i="8"/>
  <c r="ED22" i="8"/>
  <c r="ED23" i="8"/>
  <c r="DZ20" i="8"/>
  <c r="EA21" i="8"/>
  <c r="DR25" i="8"/>
  <c r="DZ4" i="8"/>
  <c r="DZ5" i="8"/>
  <c r="DZ10" i="8"/>
  <c r="DZ11" i="8"/>
  <c r="DZ12" i="8"/>
  <c r="EA20" i="8"/>
  <c r="DR20" i="8"/>
  <c r="DR21" i="8"/>
  <c r="DZ23" i="8"/>
  <c r="DZ3" i="8"/>
  <c r="DZ8" i="8"/>
  <c r="DZ9" i="8"/>
  <c r="DZ14" i="8"/>
  <c r="DZ17" i="8"/>
  <c r="DZ18" i="8"/>
  <c r="EA19" i="8"/>
  <c r="DR19" i="8"/>
  <c r="DH25" i="7"/>
  <c r="DG25" i="7"/>
  <c r="DF25" i="7"/>
  <c r="DE25" i="7"/>
  <c r="DD25" i="7"/>
  <c r="DC25" i="7"/>
  <c r="DB25" i="7"/>
  <c r="DA25" i="7"/>
  <c r="CZ25" i="7"/>
  <c r="CY25" i="7"/>
  <c r="CW25" i="7"/>
  <c r="CV25" i="7"/>
  <c r="CS25" i="7"/>
  <c r="BL25" i="7"/>
  <c r="BA25" i="7"/>
  <c r="AQ25" i="7"/>
  <c r="R25" i="7"/>
  <c r="I25" i="7"/>
  <c r="DH24" i="7"/>
  <c r="DG24" i="7"/>
  <c r="DF24" i="7"/>
  <c r="DE24" i="7"/>
  <c r="DD24" i="7"/>
  <c r="DC24" i="7"/>
  <c r="DB24" i="7"/>
  <c r="DA24" i="7"/>
  <c r="CZ24" i="7"/>
  <c r="CY24" i="7"/>
  <c r="CW24" i="7"/>
  <c r="CV24" i="7"/>
  <c r="CS24" i="7"/>
  <c r="BL24" i="7"/>
  <c r="BA24" i="7"/>
  <c r="AQ24" i="7"/>
  <c r="R24" i="7"/>
  <c r="I24" i="7"/>
  <c r="DH23" i="7"/>
  <c r="DG23" i="7"/>
  <c r="DF23" i="7"/>
  <c r="DE23" i="7"/>
  <c r="DD23" i="7"/>
  <c r="DC23" i="7"/>
  <c r="DB23" i="7"/>
  <c r="DA23" i="7"/>
  <c r="CZ23" i="7"/>
  <c r="CY23" i="7"/>
  <c r="CW23" i="7"/>
  <c r="CV23" i="7"/>
  <c r="CS23" i="7"/>
  <c r="BL23" i="7"/>
  <c r="BA23" i="7"/>
  <c r="AQ23" i="7"/>
  <c r="R23" i="7"/>
  <c r="I23" i="7"/>
  <c r="DH22" i="7"/>
  <c r="DG22" i="7"/>
  <c r="DF22" i="7"/>
  <c r="DE22" i="7"/>
  <c r="DD22" i="7"/>
  <c r="DC22" i="7"/>
  <c r="DB22" i="7"/>
  <c r="DA22" i="7"/>
  <c r="CZ22" i="7"/>
  <c r="CY22" i="7"/>
  <c r="CW22" i="7"/>
  <c r="CV22" i="7"/>
  <c r="CS22" i="7"/>
  <c r="BL22" i="7"/>
  <c r="BA22" i="7"/>
  <c r="AQ22" i="7"/>
  <c r="R22" i="7"/>
  <c r="I22" i="7"/>
  <c r="DH21" i="7"/>
  <c r="DG21" i="7"/>
  <c r="DF21" i="7"/>
  <c r="DE21" i="7"/>
  <c r="DD21" i="7"/>
  <c r="DC21" i="7"/>
  <c r="DB21" i="7"/>
  <c r="DA21" i="7"/>
  <c r="CZ21" i="7"/>
  <c r="CY21" i="7"/>
  <c r="CW21" i="7"/>
  <c r="CV21" i="7"/>
  <c r="CS21" i="7"/>
  <c r="BL21" i="7"/>
  <c r="BA21" i="7"/>
  <c r="AQ21" i="7"/>
  <c r="R21" i="7"/>
  <c r="I21" i="7"/>
  <c r="DH20" i="7"/>
  <c r="DG20" i="7"/>
  <c r="DF20" i="7"/>
  <c r="DE20" i="7"/>
  <c r="DD20" i="7"/>
  <c r="DC20" i="7"/>
  <c r="DB20" i="7"/>
  <c r="DA20" i="7"/>
  <c r="CZ20" i="7"/>
  <c r="CY20" i="7"/>
  <c r="CW20" i="7"/>
  <c r="CV20" i="7"/>
  <c r="CS20" i="7"/>
  <c r="BL20" i="7"/>
  <c r="BA20" i="7"/>
  <c r="AQ20" i="7"/>
  <c r="R20" i="7"/>
  <c r="I20" i="7"/>
  <c r="DH19" i="7"/>
  <c r="DG19" i="7"/>
  <c r="DF19" i="7"/>
  <c r="DE19" i="7"/>
  <c r="DD19" i="7"/>
  <c r="DC19" i="7"/>
  <c r="DB19" i="7"/>
  <c r="DA19" i="7"/>
  <c r="CZ19" i="7"/>
  <c r="CY19" i="7"/>
  <c r="CW19" i="7"/>
  <c r="CV19" i="7"/>
  <c r="CS19" i="7"/>
  <c r="BL19" i="7"/>
  <c r="BA19" i="7"/>
  <c r="AQ19" i="7"/>
  <c r="R19" i="7"/>
  <c r="I19" i="7"/>
  <c r="DH18" i="7"/>
  <c r="DG18" i="7"/>
  <c r="DF18" i="7"/>
  <c r="DE18" i="7"/>
  <c r="DD18" i="7"/>
  <c r="DC18" i="7"/>
  <c r="DB18" i="7"/>
  <c r="DA18" i="7"/>
  <c r="CZ18" i="7"/>
  <c r="CY18" i="7"/>
  <c r="CW18" i="7"/>
  <c r="CV18" i="7"/>
  <c r="CS18" i="7"/>
  <c r="BL18" i="7"/>
  <c r="BA18" i="7"/>
  <c r="AQ18" i="7"/>
  <c r="R18" i="7"/>
  <c r="I18" i="7"/>
  <c r="DH17" i="7"/>
  <c r="DG17" i="7"/>
  <c r="DF17" i="7"/>
  <c r="DE17" i="7"/>
  <c r="DD17" i="7"/>
  <c r="DC17" i="7"/>
  <c r="DB17" i="7"/>
  <c r="DA17" i="7"/>
  <c r="CZ17" i="7"/>
  <c r="CY17" i="7"/>
  <c r="CW17" i="7"/>
  <c r="CV17" i="7"/>
  <c r="CS17" i="7"/>
  <c r="BL17" i="7"/>
  <c r="BA17" i="7"/>
  <c r="AQ17" i="7"/>
  <c r="R17" i="7"/>
  <c r="I17" i="7"/>
  <c r="DH16" i="7"/>
  <c r="DG16" i="7"/>
  <c r="DF16" i="7"/>
  <c r="DE16" i="7"/>
  <c r="DD16" i="7"/>
  <c r="DC16" i="7"/>
  <c r="DB16" i="7"/>
  <c r="DA16" i="7"/>
  <c r="CZ16" i="7"/>
  <c r="CY16" i="7"/>
  <c r="CW16" i="7"/>
  <c r="CV16" i="7"/>
  <c r="CS16" i="7"/>
  <c r="BL16" i="7"/>
  <c r="BA16" i="7"/>
  <c r="AQ16" i="7"/>
  <c r="R16" i="7"/>
  <c r="I16" i="7"/>
  <c r="DH15" i="7"/>
  <c r="DG15" i="7"/>
  <c r="DF15" i="7"/>
  <c r="DE15" i="7"/>
  <c r="DD15" i="7"/>
  <c r="DC15" i="7"/>
  <c r="DB15" i="7"/>
  <c r="DA15" i="7"/>
  <c r="CZ15" i="7"/>
  <c r="CY15" i="7"/>
  <c r="CW15" i="7"/>
  <c r="CV15" i="7"/>
  <c r="CS15" i="7"/>
  <c r="BL15" i="7"/>
  <c r="BA15" i="7"/>
  <c r="AQ15" i="7"/>
  <c r="R15" i="7"/>
  <c r="I15" i="7"/>
  <c r="DH14" i="7"/>
  <c r="DG14" i="7"/>
  <c r="DF14" i="7"/>
  <c r="DE14" i="7"/>
  <c r="DD14" i="7"/>
  <c r="DC14" i="7"/>
  <c r="DB14" i="7"/>
  <c r="DA14" i="7"/>
  <c r="CZ14" i="7"/>
  <c r="CY14" i="7"/>
  <c r="CW14" i="7"/>
  <c r="CV14" i="7"/>
  <c r="CS14" i="7"/>
  <c r="BL14" i="7"/>
  <c r="BA14" i="7"/>
  <c r="AQ14" i="7"/>
  <c r="R14" i="7"/>
  <c r="I14" i="7"/>
  <c r="DH13" i="7"/>
  <c r="DG13" i="7"/>
  <c r="DF13" i="7"/>
  <c r="DE13" i="7"/>
  <c r="DD13" i="7"/>
  <c r="DC13" i="7"/>
  <c r="DB13" i="7"/>
  <c r="DA13" i="7"/>
  <c r="CZ13" i="7"/>
  <c r="CY13" i="7"/>
  <c r="CW13" i="7"/>
  <c r="CV13" i="7"/>
  <c r="CS13" i="7"/>
  <c r="BL13" i="7"/>
  <c r="BA13" i="7"/>
  <c r="AQ13" i="7"/>
  <c r="R13" i="7"/>
  <c r="I13" i="7"/>
  <c r="DH12" i="7"/>
  <c r="DG12" i="7"/>
  <c r="DF12" i="7"/>
  <c r="DE12" i="7"/>
  <c r="DD12" i="7"/>
  <c r="DC12" i="7"/>
  <c r="DB12" i="7"/>
  <c r="DA12" i="7"/>
  <c r="CZ12" i="7"/>
  <c r="CY12" i="7"/>
  <c r="CW12" i="7"/>
  <c r="CV12" i="7"/>
  <c r="CS12" i="7"/>
  <c r="BL12" i="7"/>
  <c r="BA12" i="7"/>
  <c r="AQ12" i="7"/>
  <c r="R12" i="7"/>
  <c r="I12" i="7"/>
  <c r="DH11" i="7"/>
  <c r="DG11" i="7"/>
  <c r="DF11" i="7"/>
  <c r="DE11" i="7"/>
  <c r="DD11" i="7"/>
  <c r="DC11" i="7"/>
  <c r="DB11" i="7"/>
  <c r="DA11" i="7"/>
  <c r="CZ11" i="7"/>
  <c r="CY11" i="7"/>
  <c r="CW11" i="7"/>
  <c r="CV11" i="7"/>
  <c r="CS11" i="7"/>
  <c r="BL11" i="7"/>
  <c r="BA11" i="7"/>
  <c r="AQ11" i="7"/>
  <c r="R11" i="7"/>
  <c r="I11" i="7"/>
  <c r="DH10" i="7"/>
  <c r="DG10" i="7"/>
  <c r="DF10" i="7"/>
  <c r="DE10" i="7"/>
  <c r="DD10" i="7"/>
  <c r="DC10" i="7"/>
  <c r="DB10" i="7"/>
  <c r="DA10" i="7"/>
  <c r="CZ10" i="7"/>
  <c r="CY10" i="7"/>
  <c r="CW10" i="7"/>
  <c r="CV10" i="7"/>
  <c r="CS10" i="7"/>
  <c r="BL10" i="7"/>
  <c r="BA10" i="7"/>
  <c r="AQ10" i="7"/>
  <c r="R10" i="7"/>
  <c r="I10" i="7"/>
  <c r="DH9" i="7"/>
  <c r="DG9" i="7"/>
  <c r="DF9" i="7"/>
  <c r="DE9" i="7"/>
  <c r="DD9" i="7"/>
  <c r="DC9" i="7"/>
  <c r="DB9" i="7"/>
  <c r="DA9" i="7"/>
  <c r="CZ9" i="7"/>
  <c r="CY9" i="7"/>
  <c r="CW9" i="7"/>
  <c r="CV9" i="7"/>
  <c r="CS9" i="7"/>
  <c r="BL9" i="7"/>
  <c r="BA9" i="7"/>
  <c r="AQ9" i="7"/>
  <c r="R9" i="7"/>
  <c r="I9" i="7"/>
  <c r="DH8" i="7"/>
  <c r="DG8" i="7"/>
  <c r="DF8" i="7"/>
  <c r="DE8" i="7"/>
  <c r="DD8" i="7"/>
  <c r="DC8" i="7"/>
  <c r="DB8" i="7"/>
  <c r="DA8" i="7"/>
  <c r="CZ8" i="7"/>
  <c r="CY8" i="7"/>
  <c r="CW8" i="7"/>
  <c r="CV8" i="7"/>
  <c r="CS8" i="7"/>
  <c r="BL8" i="7"/>
  <c r="BA8" i="7"/>
  <c r="AQ8" i="7"/>
  <c r="R8" i="7"/>
  <c r="I8" i="7"/>
  <c r="DH7" i="7"/>
  <c r="DG7" i="7"/>
  <c r="DF7" i="7"/>
  <c r="DE7" i="7"/>
  <c r="DD7" i="7"/>
  <c r="DC7" i="7"/>
  <c r="DB7" i="7"/>
  <c r="DA7" i="7"/>
  <c r="CZ7" i="7"/>
  <c r="CY7" i="7"/>
  <c r="CW7" i="7"/>
  <c r="CV7" i="7"/>
  <c r="CS7" i="7"/>
  <c r="BL7" i="7"/>
  <c r="BA7" i="7"/>
  <c r="AQ7" i="7"/>
  <c r="R7" i="7"/>
  <c r="I7" i="7"/>
  <c r="DH6" i="7"/>
  <c r="DG6" i="7"/>
  <c r="DF6" i="7"/>
  <c r="DE6" i="7"/>
  <c r="DD6" i="7"/>
  <c r="DC6" i="7"/>
  <c r="DB6" i="7"/>
  <c r="DA6" i="7"/>
  <c r="CZ6" i="7"/>
  <c r="CY6" i="7"/>
  <c r="CW6" i="7"/>
  <c r="CV6" i="7"/>
  <c r="CS6" i="7"/>
  <c r="BL6" i="7"/>
  <c r="BA6" i="7"/>
  <c r="AQ6" i="7"/>
  <c r="R6" i="7"/>
  <c r="I6" i="7"/>
  <c r="DH5" i="7"/>
  <c r="DG5" i="7"/>
  <c r="DF5" i="7"/>
  <c r="DE5" i="7"/>
  <c r="DD5" i="7"/>
  <c r="DC5" i="7"/>
  <c r="DB5" i="7"/>
  <c r="DA5" i="7"/>
  <c r="CZ5" i="7"/>
  <c r="CY5" i="7"/>
  <c r="CW5" i="7"/>
  <c r="CV5" i="7"/>
  <c r="CS5" i="7"/>
  <c r="BL5" i="7"/>
  <c r="BA5" i="7"/>
  <c r="AQ5" i="7"/>
  <c r="R5" i="7"/>
  <c r="I5" i="7"/>
  <c r="DH4" i="7"/>
  <c r="DG4" i="7"/>
  <c r="DF4" i="7"/>
  <c r="DE4" i="7"/>
  <c r="DD4" i="7"/>
  <c r="DC4" i="7"/>
  <c r="DB4" i="7"/>
  <c r="DA4" i="7"/>
  <c r="CZ4" i="7"/>
  <c r="CY4" i="7"/>
  <c r="CW4" i="7"/>
  <c r="CV4" i="7"/>
  <c r="CS4" i="7"/>
  <c r="BL4" i="7"/>
  <c r="BA4" i="7"/>
  <c r="AQ4" i="7"/>
  <c r="R4" i="7"/>
  <c r="I4" i="7"/>
  <c r="DH3" i="7"/>
  <c r="DG3" i="7"/>
  <c r="DF3" i="7"/>
  <c r="DE3" i="7"/>
  <c r="DD3" i="7"/>
  <c r="DC3" i="7"/>
  <c r="DB3" i="7"/>
  <c r="DA3" i="7"/>
  <c r="CZ3" i="7"/>
  <c r="CY3" i="7"/>
  <c r="CW3" i="7"/>
  <c r="CV3" i="7"/>
  <c r="CS3" i="7"/>
  <c r="BL3" i="7"/>
  <c r="BA3" i="7"/>
  <c r="AQ3" i="7"/>
  <c r="R3" i="7"/>
  <c r="I3" i="7"/>
  <c r="DH2" i="7"/>
  <c r="DG2" i="7"/>
  <c r="DF2" i="7"/>
  <c r="DE2" i="7"/>
  <c r="DD2" i="7"/>
  <c r="DC2" i="7"/>
  <c r="DB2" i="7"/>
  <c r="DA2" i="7"/>
  <c r="CZ2" i="7"/>
  <c r="CY2" i="7"/>
  <c r="CW2" i="7"/>
  <c r="CV2" i="7"/>
  <c r="CS2" i="7"/>
  <c r="BL2" i="7"/>
  <c r="BA2" i="7"/>
  <c r="AQ2" i="7"/>
  <c r="R2" i="7"/>
  <c r="I2" i="7"/>
  <c r="CW7" i="6" l="1"/>
  <c r="DH7" i="6"/>
  <c r="CW12" i="6"/>
  <c r="CS15" i="6"/>
  <c r="CS16" i="6"/>
  <c r="CS3" i="6" l="1"/>
  <c r="CV3" i="6"/>
  <c r="CW3" i="6"/>
  <c r="CY3" i="6"/>
  <c r="CZ3" i="6"/>
  <c r="DA3" i="6"/>
  <c r="DB3" i="6"/>
  <c r="DC3" i="6"/>
  <c r="DD3" i="6"/>
  <c r="DE3" i="6"/>
  <c r="DF3" i="6"/>
  <c r="DG3" i="6"/>
  <c r="DH3" i="6"/>
  <c r="CS4" i="6"/>
  <c r="CV4" i="6"/>
  <c r="CW4" i="6"/>
  <c r="CY4" i="6"/>
  <c r="CZ4" i="6"/>
  <c r="DA4" i="6"/>
  <c r="DB4" i="6"/>
  <c r="DC4" i="6"/>
  <c r="DD4" i="6"/>
  <c r="DE4" i="6"/>
  <c r="DF4" i="6"/>
  <c r="DG4" i="6"/>
  <c r="DH4" i="6"/>
  <c r="CS5" i="6"/>
  <c r="CV5" i="6"/>
  <c r="CW5" i="6"/>
  <c r="CY5" i="6"/>
  <c r="CZ5" i="6"/>
  <c r="DA5" i="6"/>
  <c r="DB5" i="6"/>
  <c r="DC5" i="6"/>
  <c r="DD5" i="6"/>
  <c r="DE5" i="6"/>
  <c r="DF5" i="6"/>
  <c r="DG5" i="6"/>
  <c r="DH5" i="6"/>
  <c r="CS6" i="6"/>
  <c r="CV6" i="6"/>
  <c r="CW6" i="6"/>
  <c r="CY6" i="6"/>
  <c r="CZ6" i="6"/>
  <c r="DA6" i="6"/>
  <c r="DB6" i="6"/>
  <c r="DC6" i="6"/>
  <c r="DD6" i="6"/>
  <c r="DE6" i="6"/>
  <c r="DF6" i="6"/>
  <c r="DG6" i="6"/>
  <c r="DH6" i="6"/>
  <c r="CS7" i="6"/>
  <c r="CV7" i="6"/>
  <c r="CY7" i="6"/>
  <c r="CZ7" i="6"/>
  <c r="DA7" i="6"/>
  <c r="DB7" i="6"/>
  <c r="DC7" i="6"/>
  <c r="DD7" i="6"/>
  <c r="DE7" i="6"/>
  <c r="DF7" i="6"/>
  <c r="DG7" i="6"/>
  <c r="CS8" i="6"/>
  <c r="CV8" i="6"/>
  <c r="CW8" i="6"/>
  <c r="CY8" i="6"/>
  <c r="CZ8" i="6"/>
  <c r="DA8" i="6"/>
  <c r="DB8" i="6"/>
  <c r="DC8" i="6"/>
  <c r="DD8" i="6"/>
  <c r="DE8" i="6"/>
  <c r="DF8" i="6"/>
  <c r="DG8" i="6"/>
  <c r="DH8" i="6"/>
  <c r="CS9" i="6"/>
  <c r="CV9" i="6"/>
  <c r="CW9" i="6"/>
  <c r="CY9" i="6"/>
  <c r="CZ9" i="6"/>
  <c r="DA9" i="6"/>
  <c r="DB9" i="6"/>
  <c r="DC9" i="6"/>
  <c r="DD9" i="6"/>
  <c r="DE9" i="6"/>
  <c r="DF9" i="6"/>
  <c r="DG9" i="6"/>
  <c r="DH9" i="6"/>
  <c r="CS10" i="6"/>
  <c r="CV10" i="6"/>
  <c r="CW10" i="6"/>
  <c r="CY10" i="6"/>
  <c r="CZ10" i="6"/>
  <c r="DA10" i="6"/>
  <c r="DB10" i="6"/>
  <c r="DC10" i="6"/>
  <c r="DD10" i="6"/>
  <c r="DE10" i="6"/>
  <c r="DF10" i="6"/>
  <c r="DG10" i="6"/>
  <c r="DH10" i="6"/>
  <c r="CS11" i="6"/>
  <c r="CV11" i="6"/>
  <c r="CW11" i="6"/>
  <c r="CY11" i="6"/>
  <c r="CZ11" i="6"/>
  <c r="DA11" i="6"/>
  <c r="DB11" i="6"/>
  <c r="DC11" i="6"/>
  <c r="DD11" i="6"/>
  <c r="DE11" i="6"/>
  <c r="DF11" i="6"/>
  <c r="DG11" i="6"/>
  <c r="DH11" i="6"/>
  <c r="CS12" i="6"/>
  <c r="CV12" i="6"/>
  <c r="CY12" i="6"/>
  <c r="CZ12" i="6"/>
  <c r="DA12" i="6"/>
  <c r="DB12" i="6"/>
  <c r="DC12" i="6"/>
  <c r="DD12" i="6"/>
  <c r="DE12" i="6"/>
  <c r="DF12" i="6"/>
  <c r="DG12" i="6"/>
  <c r="DH12" i="6"/>
  <c r="CS13" i="6"/>
  <c r="CV13" i="6"/>
  <c r="CW13" i="6"/>
  <c r="CY13" i="6"/>
  <c r="CZ13" i="6"/>
  <c r="DA13" i="6"/>
  <c r="DB13" i="6"/>
  <c r="DC13" i="6"/>
  <c r="DD13" i="6"/>
  <c r="DE13" i="6"/>
  <c r="DF13" i="6"/>
  <c r="DG13" i="6"/>
  <c r="DH13" i="6"/>
  <c r="CS14" i="6"/>
  <c r="CV14" i="6"/>
  <c r="CW14" i="6"/>
  <c r="CY14" i="6"/>
  <c r="CZ14" i="6"/>
  <c r="DA14" i="6"/>
  <c r="DB14" i="6"/>
  <c r="DC14" i="6"/>
  <c r="DD14" i="6"/>
  <c r="DE14" i="6"/>
  <c r="DF14" i="6"/>
  <c r="DG14" i="6"/>
  <c r="DH14" i="6"/>
  <c r="CV15" i="6"/>
  <c r="CW15" i="6"/>
  <c r="CY15" i="6"/>
  <c r="CZ15" i="6"/>
  <c r="DA15" i="6"/>
  <c r="DB15" i="6"/>
  <c r="DC15" i="6"/>
  <c r="DD15" i="6"/>
  <c r="DE15" i="6"/>
  <c r="DF15" i="6"/>
  <c r="DG15" i="6"/>
  <c r="DH15" i="6"/>
  <c r="CV16" i="6"/>
  <c r="CW16" i="6"/>
  <c r="CY16" i="6"/>
  <c r="CZ16" i="6"/>
  <c r="DA16" i="6"/>
  <c r="DB16" i="6"/>
  <c r="DC16" i="6"/>
  <c r="DD16" i="6"/>
  <c r="DE16" i="6"/>
  <c r="DF16" i="6"/>
  <c r="DG16" i="6"/>
  <c r="DH16" i="6"/>
  <c r="CS17" i="6"/>
  <c r="CV17" i="6"/>
  <c r="CW17" i="6"/>
  <c r="CY17" i="6"/>
  <c r="CZ17" i="6"/>
  <c r="DA17" i="6"/>
  <c r="DB17" i="6"/>
  <c r="DC17" i="6"/>
  <c r="DD17" i="6"/>
  <c r="DE17" i="6"/>
  <c r="DF17" i="6"/>
  <c r="DG17" i="6"/>
  <c r="DH17" i="6"/>
  <c r="CS18" i="6"/>
  <c r="CV18" i="6"/>
  <c r="CW18" i="6"/>
  <c r="CY18" i="6"/>
  <c r="CZ18" i="6"/>
  <c r="DA18" i="6"/>
  <c r="DB18" i="6"/>
  <c r="DC18" i="6"/>
  <c r="DD18" i="6"/>
  <c r="DE18" i="6"/>
  <c r="DF18" i="6"/>
  <c r="DG18" i="6"/>
  <c r="DH18" i="6"/>
  <c r="CS19" i="6"/>
  <c r="CV19" i="6"/>
  <c r="CW19" i="6"/>
  <c r="CY19" i="6"/>
  <c r="CZ19" i="6"/>
  <c r="DA19" i="6"/>
  <c r="DB19" i="6"/>
  <c r="DC19" i="6"/>
  <c r="DD19" i="6"/>
  <c r="DE19" i="6"/>
  <c r="DF19" i="6"/>
  <c r="DG19" i="6"/>
  <c r="DH19" i="6"/>
  <c r="CS20" i="6"/>
  <c r="CV20" i="6"/>
  <c r="CW20" i="6"/>
  <c r="CY20" i="6"/>
  <c r="CZ20" i="6"/>
  <c r="DA20" i="6"/>
  <c r="DB20" i="6"/>
  <c r="DC20" i="6"/>
  <c r="DD20" i="6"/>
  <c r="DE20" i="6"/>
  <c r="DF20" i="6"/>
  <c r="DG20" i="6"/>
  <c r="DH20" i="6"/>
  <c r="AQ15" i="6" l="1"/>
  <c r="AQ5" i="6" l="1"/>
  <c r="BL9" i="6" l="1"/>
  <c r="BA9" i="6"/>
  <c r="AQ9" i="6"/>
  <c r="R9" i="6"/>
  <c r="I9" i="6"/>
  <c r="DH25" i="6"/>
  <c r="DG25" i="6"/>
  <c r="DF25" i="6"/>
  <c r="DE25" i="6"/>
  <c r="DD25" i="6"/>
  <c r="DC25" i="6"/>
  <c r="DB25" i="6"/>
  <c r="DA25" i="6"/>
  <c r="CZ25" i="6"/>
  <c r="CY25" i="6"/>
  <c r="CW25" i="6"/>
  <c r="CV25" i="6"/>
  <c r="CS25" i="6"/>
  <c r="AQ25" i="6"/>
  <c r="R25" i="6"/>
  <c r="I25" i="6"/>
  <c r="DH24" i="6"/>
  <c r="DG24" i="6"/>
  <c r="DF24" i="6"/>
  <c r="DE24" i="6"/>
  <c r="DD24" i="6"/>
  <c r="DC24" i="6"/>
  <c r="DB24" i="6"/>
  <c r="DA24" i="6"/>
  <c r="CZ24" i="6"/>
  <c r="CY24" i="6"/>
  <c r="CW24" i="6"/>
  <c r="CV24" i="6"/>
  <c r="CS24" i="6"/>
  <c r="AQ24" i="6"/>
  <c r="R24" i="6"/>
  <c r="I24" i="6"/>
  <c r="DH23" i="6"/>
  <c r="DG23" i="6"/>
  <c r="DF23" i="6"/>
  <c r="DE23" i="6"/>
  <c r="DD23" i="6"/>
  <c r="DC23" i="6"/>
  <c r="DB23" i="6"/>
  <c r="DA23" i="6"/>
  <c r="CZ23" i="6"/>
  <c r="CY23" i="6"/>
  <c r="CW23" i="6"/>
  <c r="CV23" i="6"/>
  <c r="CS23" i="6"/>
  <c r="BL23" i="6"/>
  <c r="BA23" i="6"/>
  <c r="AQ23" i="6"/>
  <c r="R23" i="6"/>
  <c r="I23" i="6"/>
  <c r="DH22" i="6"/>
  <c r="DG22" i="6"/>
  <c r="DF22" i="6"/>
  <c r="DE22" i="6"/>
  <c r="DD22" i="6"/>
  <c r="DC22" i="6"/>
  <c r="DB22" i="6"/>
  <c r="DA22" i="6"/>
  <c r="CZ22" i="6"/>
  <c r="CY22" i="6"/>
  <c r="CW22" i="6"/>
  <c r="CV22" i="6"/>
  <c r="CS22" i="6"/>
  <c r="AQ22" i="6"/>
  <c r="R22" i="6"/>
  <c r="I22" i="6"/>
  <c r="DH21" i="6"/>
  <c r="DG21" i="6"/>
  <c r="DF21" i="6"/>
  <c r="DE21" i="6"/>
  <c r="DD21" i="6"/>
  <c r="DC21" i="6"/>
  <c r="DB21" i="6"/>
  <c r="DA21" i="6"/>
  <c r="CZ21" i="6"/>
  <c r="CY21" i="6"/>
  <c r="CW21" i="6"/>
  <c r="CV21" i="6"/>
  <c r="CS21" i="6"/>
  <c r="BA21" i="6"/>
  <c r="AQ21" i="6"/>
  <c r="R21" i="6"/>
  <c r="I21" i="6"/>
  <c r="AQ20" i="6"/>
  <c r="R20" i="6"/>
  <c r="I20" i="6"/>
  <c r="BA19" i="6"/>
  <c r="AQ19" i="6"/>
  <c r="R19" i="6"/>
  <c r="I19" i="6"/>
  <c r="AQ18" i="6"/>
  <c r="R18" i="6"/>
  <c r="I18" i="6"/>
  <c r="BL17" i="6"/>
  <c r="BL19" i="6" s="1"/>
  <c r="BL21" i="6" s="1"/>
  <c r="BA17" i="6"/>
  <c r="AQ17" i="6"/>
  <c r="R17" i="6"/>
  <c r="I17" i="6"/>
  <c r="BA16" i="6"/>
  <c r="AQ16" i="6"/>
  <c r="R16" i="6"/>
  <c r="I16" i="6"/>
  <c r="R15" i="6"/>
  <c r="I15" i="6"/>
  <c r="AQ14" i="6"/>
  <c r="R14" i="6"/>
  <c r="I14" i="6"/>
  <c r="BL13" i="6"/>
  <c r="BL16" i="6" s="1"/>
  <c r="AQ13" i="6"/>
  <c r="R13" i="6"/>
  <c r="I13" i="6"/>
  <c r="BA12" i="6"/>
  <c r="BA14" i="6" s="1"/>
  <c r="AQ12" i="6"/>
  <c r="R12" i="6"/>
  <c r="I12" i="6"/>
  <c r="BL11" i="6"/>
  <c r="BA11" i="6"/>
  <c r="AQ11" i="6"/>
  <c r="R11" i="6"/>
  <c r="I11" i="6"/>
  <c r="BL10" i="6"/>
  <c r="BA10" i="6"/>
  <c r="AQ10" i="6"/>
  <c r="R10" i="6"/>
  <c r="I10" i="6"/>
  <c r="AQ8" i="6"/>
  <c r="R8" i="6"/>
  <c r="I8" i="6"/>
  <c r="AQ7" i="6"/>
  <c r="R7" i="6"/>
  <c r="I7" i="6"/>
  <c r="AQ6" i="6"/>
  <c r="R6" i="6"/>
  <c r="I6" i="6"/>
  <c r="R5" i="6"/>
  <c r="I5" i="6"/>
  <c r="AQ4" i="6"/>
  <c r="R4" i="6"/>
  <c r="I4" i="6"/>
  <c r="BL3" i="6"/>
  <c r="BL5" i="6" s="1"/>
  <c r="BA3" i="6"/>
  <c r="AQ3" i="6"/>
  <c r="R3" i="6"/>
  <c r="I3" i="6"/>
  <c r="DH2" i="6"/>
  <c r="DG2" i="6"/>
  <c r="DF2" i="6"/>
  <c r="DE2" i="6"/>
  <c r="DD2" i="6"/>
  <c r="DC2" i="6"/>
  <c r="DB2" i="6"/>
  <c r="DA2" i="6"/>
  <c r="CZ2" i="6"/>
  <c r="CY2" i="6"/>
  <c r="CW2" i="6"/>
  <c r="CV2" i="6"/>
  <c r="CS2" i="6"/>
  <c r="BL2" i="6"/>
  <c r="BA2" i="6"/>
  <c r="AQ2" i="6"/>
  <c r="R2" i="6"/>
  <c r="I2" i="6"/>
  <c r="BA5" i="6" l="1"/>
  <c r="BL4" i="6"/>
  <c r="BL6" i="6" s="1"/>
  <c r="BL7" i="6" s="1"/>
  <c r="BL8" i="6" s="1"/>
  <c r="BL12" i="6" s="1"/>
  <c r="BL14" i="6" s="1"/>
  <c r="BL15" i="6" s="1"/>
  <c r="BL18" i="6" s="1"/>
  <c r="BL20" i="6" s="1"/>
  <c r="BL22" i="6" s="1"/>
  <c r="BL24" i="6" s="1"/>
  <c r="BL25" i="6" s="1"/>
  <c r="BA4" i="6"/>
  <c r="BA6" i="6" s="1"/>
  <c r="BJ3" i="5"/>
  <c r="BJ4" i="5"/>
  <c r="BJ5" i="5"/>
  <c r="BJ6" i="5"/>
  <c r="BJ7" i="5"/>
  <c r="BJ8" i="5"/>
  <c r="BJ9" i="5"/>
  <c r="BJ10" i="5"/>
  <c r="BJ11" i="5"/>
  <c r="BJ12" i="5"/>
  <c r="BJ13" i="5"/>
  <c r="AY4" i="5"/>
  <c r="AY5" i="5"/>
  <c r="AY6" i="5"/>
  <c r="AY7" i="5"/>
  <c r="AY8" i="5"/>
  <c r="AY9" i="5"/>
  <c r="AY10" i="5"/>
  <c r="AY11" i="5"/>
  <c r="AY12" i="5"/>
  <c r="AY13" i="5"/>
  <c r="BA7" i="6" l="1"/>
  <c r="BA8" i="6" s="1"/>
  <c r="BA13" i="6" s="1"/>
  <c r="BA15" i="6" s="1"/>
  <c r="BA18" i="6" s="1"/>
  <c r="BA20" i="6" s="1"/>
  <c r="BA22" i="6" s="1"/>
  <c r="BA24" i="6" s="1"/>
  <c r="BA25" i="6" s="1"/>
  <c r="BV4" i="4"/>
  <c r="BV5" i="4"/>
  <c r="BV6" i="4"/>
  <c r="BV7" i="4"/>
  <c r="BV8" i="4"/>
  <c r="BV9" i="4"/>
  <c r="BV10" i="4"/>
  <c r="BV11" i="4"/>
  <c r="BV12" i="4"/>
  <c r="BV13" i="4"/>
  <c r="BV14" i="4"/>
  <c r="BV15" i="4"/>
  <c r="BK4" i="4"/>
  <c r="BK5" i="4"/>
  <c r="BK6" i="4"/>
  <c r="BK7" i="4"/>
  <c r="BK8" i="4"/>
  <c r="BK9" i="4"/>
  <c r="BK10" i="4"/>
  <c r="BK11" i="4"/>
  <c r="BK12" i="4"/>
  <c r="I12" i="4" l="1"/>
  <c r="R5" i="3"/>
  <c r="CU12" i="2" l="1"/>
  <c r="R25" i="2"/>
  <c r="CL19" i="1" l="1"/>
  <c r="DA19" i="1"/>
  <c r="CZ19" i="1"/>
  <c r="CY19" i="1"/>
  <c r="CX19" i="1"/>
  <c r="CW19" i="1"/>
  <c r="CV19" i="1"/>
  <c r="CU19" i="1"/>
  <c r="CT19" i="1"/>
  <c r="CS20" i="1"/>
  <c r="CS19" i="1"/>
  <c r="CR19" i="1"/>
  <c r="CP19" i="1"/>
  <c r="CO19" i="1"/>
  <c r="BE19" i="1"/>
  <c r="AT19" i="1"/>
  <c r="AJ19" i="1"/>
  <c r="R19" i="1"/>
  <c r="I19" i="1"/>
  <c r="R19" i="3"/>
  <c r="AX3" i="4"/>
  <c r="AX4" i="4"/>
  <c r="AX5" i="4"/>
  <c r="AX6" i="4"/>
  <c r="AX7" i="4"/>
  <c r="AX8" i="4"/>
  <c r="AX9" i="4"/>
  <c r="AX10" i="4"/>
  <c r="AX11" i="4"/>
  <c r="AX12" i="4"/>
  <c r="AX13" i="4"/>
  <c r="AX14" i="4"/>
  <c r="AX15" i="4"/>
  <c r="AX16" i="4"/>
  <c r="AX17" i="4"/>
  <c r="AX18" i="4"/>
  <c r="AX19" i="4"/>
  <c r="AX20" i="4"/>
  <c r="AX21" i="4"/>
  <c r="AX22" i="4"/>
  <c r="AX23" i="4"/>
  <c r="AX24" i="4"/>
  <c r="AX25" i="4"/>
  <c r="AX2" i="4"/>
  <c r="R19" i="4"/>
  <c r="CW19" i="5"/>
  <c r="CU10" i="5"/>
  <c r="DH10" i="3" l="1"/>
  <c r="BE17" i="1" l="1"/>
  <c r="I17" i="1"/>
  <c r="BN4" i="2" l="1"/>
  <c r="BJ25" i="5" l="1"/>
  <c r="BJ24" i="5"/>
  <c r="BJ23" i="5"/>
  <c r="BJ22" i="5"/>
  <c r="BJ21" i="5"/>
  <c r="BJ20" i="5"/>
  <c r="BJ19" i="5"/>
  <c r="BJ18" i="5"/>
  <c r="BJ17" i="5"/>
  <c r="BJ16" i="5"/>
  <c r="BJ15" i="5"/>
  <c r="BJ14" i="5"/>
  <c r="BJ2" i="5"/>
  <c r="BV25" i="4"/>
  <c r="BV24" i="4"/>
  <c r="BV23" i="4"/>
  <c r="BV22" i="4"/>
  <c r="BV21" i="4"/>
  <c r="BV20" i="4"/>
  <c r="BV19" i="4"/>
  <c r="BV18" i="4"/>
  <c r="BV17" i="4"/>
  <c r="BV16" i="4"/>
  <c r="BV3" i="4"/>
  <c r="BV2" i="4"/>
  <c r="BW25" i="3"/>
  <c r="BW24" i="3"/>
  <c r="BW23" i="3"/>
  <c r="BW22" i="3"/>
  <c r="BW21" i="3"/>
  <c r="BW19" i="3"/>
  <c r="BW18" i="3"/>
  <c r="BW17" i="3"/>
  <c r="BW16" i="3"/>
  <c r="BW15" i="3"/>
  <c r="BW14" i="3"/>
  <c r="BW13" i="3"/>
  <c r="BW12" i="3"/>
  <c r="BW11" i="3"/>
  <c r="BW10" i="3"/>
  <c r="BW9" i="3"/>
  <c r="BW8" i="3"/>
  <c r="BW7" i="3"/>
  <c r="BW6" i="3"/>
  <c r="BW5" i="3"/>
  <c r="BW4" i="3"/>
  <c r="BW3" i="3"/>
  <c r="BW2" i="3"/>
  <c r="BE25" i="1"/>
  <c r="BE24" i="1"/>
  <c r="BE23" i="1"/>
  <c r="BE22" i="1"/>
  <c r="BE21" i="1"/>
  <c r="BE20" i="1"/>
  <c r="BE18" i="1"/>
  <c r="BE16" i="1"/>
  <c r="BE15" i="1"/>
  <c r="BE14" i="1"/>
  <c r="BE13" i="1"/>
  <c r="BE12" i="1"/>
  <c r="BE11" i="1"/>
  <c r="BE10" i="1"/>
  <c r="BE9" i="1"/>
  <c r="BE8" i="1"/>
  <c r="BE7" i="1"/>
  <c r="BE6" i="1"/>
  <c r="BE5" i="1"/>
  <c r="BE4" i="1"/>
  <c r="BE3" i="1"/>
  <c r="BE2" i="1"/>
  <c r="AY25" i="5"/>
  <c r="AY24" i="5"/>
  <c r="AY23" i="5"/>
  <c r="AY22" i="5"/>
  <c r="AY21" i="5"/>
  <c r="AY20" i="5"/>
  <c r="AY19" i="5"/>
  <c r="AY18" i="5"/>
  <c r="AY17" i="5"/>
  <c r="AY16" i="5"/>
  <c r="AY15" i="5"/>
  <c r="AY14" i="5"/>
  <c r="AY3" i="5"/>
  <c r="AY2" i="5"/>
  <c r="BK25" i="4"/>
  <c r="BK24" i="4"/>
  <c r="BK23" i="4"/>
  <c r="BK22" i="4"/>
  <c r="BK21" i="4"/>
  <c r="BK20" i="4"/>
  <c r="BK19" i="4"/>
  <c r="BK18" i="4"/>
  <c r="BK17" i="4"/>
  <c r="BK16" i="4"/>
  <c r="BK15" i="4"/>
  <c r="BK14" i="4"/>
  <c r="BK13" i="4"/>
  <c r="BK3" i="4"/>
  <c r="BK2" i="4"/>
  <c r="BL25" i="3"/>
  <c r="BL24" i="3"/>
  <c r="BL23" i="3"/>
  <c r="BL22" i="3"/>
  <c r="BL21" i="3"/>
  <c r="BL20" i="3"/>
  <c r="BL19" i="3"/>
  <c r="BL18" i="3"/>
  <c r="BL17" i="3"/>
  <c r="BL16" i="3"/>
  <c r="BL15" i="3"/>
  <c r="BL14" i="3"/>
  <c r="BL13" i="3"/>
  <c r="BL12" i="3"/>
  <c r="BL11" i="3"/>
  <c r="BL10" i="3"/>
  <c r="BL9" i="3"/>
  <c r="BL8" i="3"/>
  <c r="BL7" i="3"/>
  <c r="BL6" i="3"/>
  <c r="BL5" i="3"/>
  <c r="BL4" i="3"/>
  <c r="BL3" i="3"/>
  <c r="BL2" i="3"/>
  <c r="AT25" i="1"/>
  <c r="AT24" i="1"/>
  <c r="AT23" i="1"/>
  <c r="AT22" i="1"/>
  <c r="AT21" i="1"/>
  <c r="AT20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T6" i="1"/>
  <c r="AT5" i="1"/>
  <c r="AT4" i="1"/>
  <c r="AT3" i="1"/>
  <c r="AT2" i="1"/>
  <c r="I25" i="1"/>
  <c r="I24" i="1"/>
  <c r="I23" i="1"/>
  <c r="I22" i="1"/>
  <c r="I21" i="1"/>
  <c r="I20" i="1"/>
  <c r="I18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" i="3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1" i="4"/>
  <c r="I10" i="4"/>
  <c r="I9" i="4"/>
  <c r="I8" i="4"/>
  <c r="I7" i="4"/>
  <c r="I6" i="4"/>
  <c r="I5" i="4"/>
  <c r="I4" i="4"/>
  <c r="I3" i="4"/>
  <c r="I2" i="4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I2" i="5"/>
  <c r="BN25" i="2" l="1"/>
  <c r="BN24" i="2"/>
  <c r="BN23" i="2"/>
  <c r="BN22" i="2"/>
  <c r="BN21" i="2"/>
  <c r="BN20" i="2"/>
  <c r="BN19" i="2"/>
  <c r="BN18" i="2"/>
  <c r="BN17" i="2"/>
  <c r="BN16" i="2"/>
  <c r="BN15" i="2"/>
  <c r="BN14" i="2"/>
  <c r="BN13" i="2"/>
  <c r="BN12" i="2"/>
  <c r="BN11" i="2"/>
  <c r="BN10" i="2"/>
  <c r="BN9" i="2"/>
  <c r="BN8" i="2"/>
  <c r="BN7" i="2"/>
  <c r="BN6" i="2"/>
  <c r="BN5" i="2"/>
  <c r="BN3" i="2"/>
  <c r="BN2" i="2"/>
  <c r="BC25" i="2"/>
  <c r="BC24" i="2"/>
  <c r="BC23" i="2"/>
  <c r="BC22" i="2"/>
  <c r="BC21" i="2"/>
  <c r="BC20" i="2"/>
  <c r="BC19" i="2"/>
  <c r="BC18" i="2"/>
  <c r="BC17" i="2"/>
  <c r="BC16" i="2"/>
  <c r="BC15" i="2"/>
  <c r="BC14" i="2"/>
  <c r="BC13" i="2"/>
  <c r="BC12" i="2"/>
  <c r="BC11" i="2"/>
  <c r="BC10" i="2"/>
  <c r="BC9" i="2"/>
  <c r="BC8" i="2"/>
  <c r="BC7" i="2"/>
  <c r="BC6" i="2"/>
  <c r="BC5" i="2"/>
  <c r="BC4" i="2"/>
  <c r="BC3" i="2"/>
  <c r="BC2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AJ2" i="1" l="1"/>
  <c r="R3" i="5" l="1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" i="5"/>
  <c r="AL2" i="5"/>
  <c r="R3" i="4" l="1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20" i="4"/>
  <c r="R21" i="4"/>
  <c r="R22" i="4"/>
  <c r="R23" i="4"/>
  <c r="R24" i="4"/>
  <c r="R25" i="4"/>
  <c r="R2" i="4"/>
  <c r="AY9" i="3"/>
  <c r="R3" i="3"/>
  <c r="R4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20" i="3"/>
  <c r="R21" i="3"/>
  <c r="R22" i="3"/>
  <c r="R23" i="3"/>
  <c r="R24" i="3"/>
  <c r="R25" i="3"/>
  <c r="R2" i="3"/>
  <c r="AY2" i="3"/>
  <c r="AL25" i="5" l="1"/>
  <c r="AL24" i="5"/>
  <c r="AL23" i="5"/>
  <c r="AL22" i="5"/>
  <c r="AL21" i="5"/>
  <c r="AL20" i="5"/>
  <c r="AL19" i="5"/>
  <c r="AL18" i="5"/>
  <c r="AL17" i="5"/>
  <c r="AL16" i="5"/>
  <c r="AL15" i="5"/>
  <c r="AL14" i="5"/>
  <c r="AL13" i="5"/>
  <c r="AL12" i="5"/>
  <c r="AL11" i="5"/>
  <c r="AL10" i="5"/>
  <c r="AL9" i="5"/>
  <c r="AL8" i="5"/>
  <c r="AL7" i="5"/>
  <c r="AL6" i="5"/>
  <c r="AL5" i="5"/>
  <c r="AL4" i="5"/>
  <c r="AL3" i="5"/>
  <c r="AY25" i="3"/>
  <c r="AY3" i="3"/>
  <c r="AY4" i="3"/>
  <c r="AY5" i="3"/>
  <c r="AY6" i="3"/>
  <c r="AY7" i="3"/>
  <c r="AY8" i="3"/>
  <c r="AY10" i="3"/>
  <c r="AY11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24" i="3"/>
  <c r="R4" i="2"/>
  <c r="R19" i="2"/>
  <c r="R8" i="2"/>
  <c r="AP7" i="2"/>
  <c r="AP4" i="2"/>
  <c r="AP3" i="2"/>
  <c r="R3" i="2"/>
  <c r="R5" i="2"/>
  <c r="R6" i="2"/>
  <c r="R7" i="2"/>
  <c r="R9" i="2"/>
  <c r="R10" i="2"/>
  <c r="R11" i="2"/>
  <c r="R12" i="2"/>
  <c r="R13" i="2"/>
  <c r="R14" i="2"/>
  <c r="R15" i="2"/>
  <c r="R16" i="2"/>
  <c r="R17" i="2"/>
  <c r="R18" i="2"/>
  <c r="R20" i="2"/>
  <c r="R21" i="2"/>
  <c r="R22" i="2"/>
  <c r="R23" i="2"/>
  <c r="R24" i="2"/>
  <c r="R2" i="2"/>
  <c r="AP2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6" i="2"/>
  <c r="AP5" i="2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20" i="1"/>
  <c r="R21" i="1"/>
  <c r="R22" i="1"/>
  <c r="R23" i="1"/>
  <c r="R24" i="1"/>
  <c r="R25" i="1"/>
  <c r="R2" i="1"/>
  <c r="AJ18" i="1"/>
  <c r="AJ3" i="1" l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20" i="1"/>
  <c r="AJ21" i="1"/>
  <c r="AJ22" i="1"/>
  <c r="AJ23" i="1"/>
  <c r="AJ24" i="1"/>
  <c r="AJ25" i="1"/>
  <c r="CS3" i="1" l="1"/>
  <c r="CS4" i="1"/>
  <c r="CS5" i="1"/>
  <c r="CS6" i="1"/>
  <c r="CS7" i="1"/>
  <c r="CS8" i="1"/>
  <c r="CS9" i="1"/>
  <c r="CS10" i="1"/>
  <c r="CS11" i="1"/>
  <c r="CS12" i="1"/>
  <c r="CS13" i="1"/>
  <c r="CS14" i="1"/>
  <c r="CS15" i="1"/>
  <c r="CS16" i="1"/>
  <c r="CS17" i="1"/>
  <c r="CS18" i="1"/>
  <c r="CS21" i="1"/>
  <c r="CS22" i="1"/>
  <c r="CS23" i="1"/>
  <c r="CS24" i="1"/>
  <c r="CS25" i="1"/>
  <c r="DA3" i="1"/>
  <c r="DA4" i="1"/>
  <c r="DA5" i="1"/>
  <c r="DA6" i="1"/>
  <c r="DA7" i="1"/>
  <c r="DA8" i="1"/>
  <c r="DA9" i="1"/>
  <c r="DA10" i="1"/>
  <c r="DA11" i="1"/>
  <c r="DA12" i="1"/>
  <c r="DA13" i="1"/>
  <c r="DA14" i="1"/>
  <c r="DA15" i="1"/>
  <c r="DA16" i="1"/>
  <c r="DA17" i="1"/>
  <c r="DA18" i="1"/>
  <c r="DA20" i="1"/>
  <c r="DA21" i="1"/>
  <c r="DA22" i="1"/>
  <c r="DA23" i="1"/>
  <c r="DA24" i="1"/>
  <c r="DA25" i="1"/>
  <c r="DF25" i="5" l="1"/>
  <c r="DE25" i="5"/>
  <c r="DD25" i="5"/>
  <c r="DC25" i="5"/>
  <c r="DB25" i="5"/>
  <c r="DA25" i="5"/>
  <c r="CZ25" i="5"/>
  <c r="CY25" i="5"/>
  <c r="CX25" i="5"/>
  <c r="CW25" i="5"/>
  <c r="CU25" i="5"/>
  <c r="CT25" i="5"/>
  <c r="CQ25" i="5"/>
  <c r="DF24" i="5"/>
  <c r="DE24" i="5"/>
  <c r="DD24" i="5"/>
  <c r="DC24" i="5"/>
  <c r="DB24" i="5"/>
  <c r="DA24" i="5"/>
  <c r="CZ24" i="5"/>
  <c r="CY24" i="5"/>
  <c r="CX24" i="5"/>
  <c r="CW24" i="5"/>
  <c r="CU24" i="5"/>
  <c r="CT24" i="5"/>
  <c r="CQ24" i="5"/>
  <c r="DF23" i="5"/>
  <c r="DE23" i="5"/>
  <c r="DD23" i="5"/>
  <c r="DC23" i="5"/>
  <c r="DB23" i="5"/>
  <c r="DA23" i="5"/>
  <c r="CZ23" i="5"/>
  <c r="CY23" i="5"/>
  <c r="CX23" i="5"/>
  <c r="CW23" i="5"/>
  <c r="CU23" i="5"/>
  <c r="CT23" i="5"/>
  <c r="CQ23" i="5"/>
  <c r="DF22" i="5"/>
  <c r="DE22" i="5"/>
  <c r="DD22" i="5"/>
  <c r="DC22" i="5"/>
  <c r="DB22" i="5"/>
  <c r="DA22" i="5"/>
  <c r="CZ22" i="5"/>
  <c r="CY22" i="5"/>
  <c r="CX22" i="5"/>
  <c r="CW22" i="5"/>
  <c r="CU22" i="5"/>
  <c r="CT22" i="5"/>
  <c r="CQ22" i="5"/>
  <c r="DF21" i="5"/>
  <c r="DE21" i="5"/>
  <c r="DD21" i="5"/>
  <c r="DC21" i="5"/>
  <c r="DB21" i="5"/>
  <c r="DA21" i="5"/>
  <c r="CZ21" i="5"/>
  <c r="CY21" i="5"/>
  <c r="CX21" i="5"/>
  <c r="CW21" i="5"/>
  <c r="CU21" i="5"/>
  <c r="CT21" i="5"/>
  <c r="CQ21" i="5"/>
  <c r="DF20" i="5"/>
  <c r="DE20" i="5"/>
  <c r="DD20" i="5"/>
  <c r="DC20" i="5"/>
  <c r="DB20" i="5"/>
  <c r="DA20" i="5"/>
  <c r="CZ20" i="5"/>
  <c r="CY20" i="5"/>
  <c r="CX20" i="5"/>
  <c r="CW20" i="5"/>
  <c r="CU20" i="5"/>
  <c r="CT20" i="5"/>
  <c r="CQ20" i="5"/>
  <c r="DF19" i="5"/>
  <c r="DE19" i="5"/>
  <c r="DD19" i="5"/>
  <c r="DC19" i="5"/>
  <c r="DB19" i="5"/>
  <c r="DA19" i="5"/>
  <c r="CZ19" i="5"/>
  <c r="CY19" i="5"/>
  <c r="CX19" i="5"/>
  <c r="CU19" i="5"/>
  <c r="CT19" i="5"/>
  <c r="CQ19" i="5"/>
  <c r="DF18" i="5"/>
  <c r="DE18" i="5"/>
  <c r="DD18" i="5"/>
  <c r="DC18" i="5"/>
  <c r="DB18" i="5"/>
  <c r="DA18" i="5"/>
  <c r="CZ18" i="5"/>
  <c r="CY18" i="5"/>
  <c r="CX18" i="5"/>
  <c r="CW18" i="5"/>
  <c r="CU18" i="5"/>
  <c r="CT18" i="5"/>
  <c r="CQ18" i="5"/>
  <c r="DF17" i="5"/>
  <c r="DE17" i="5"/>
  <c r="DD17" i="5"/>
  <c r="DC17" i="5"/>
  <c r="DB17" i="5"/>
  <c r="DA17" i="5"/>
  <c r="CZ17" i="5"/>
  <c r="CY17" i="5"/>
  <c r="CX17" i="5"/>
  <c r="CW17" i="5"/>
  <c r="CU17" i="5"/>
  <c r="CT17" i="5"/>
  <c r="CQ17" i="5"/>
  <c r="DF16" i="5"/>
  <c r="DE16" i="5"/>
  <c r="DD16" i="5"/>
  <c r="DC16" i="5"/>
  <c r="DB16" i="5"/>
  <c r="DA16" i="5"/>
  <c r="CZ16" i="5"/>
  <c r="CY16" i="5"/>
  <c r="CX16" i="5"/>
  <c r="CW16" i="5"/>
  <c r="CU16" i="5"/>
  <c r="CT16" i="5"/>
  <c r="CQ16" i="5"/>
  <c r="DF15" i="5"/>
  <c r="DE15" i="5"/>
  <c r="DD15" i="5"/>
  <c r="DC15" i="5"/>
  <c r="DB15" i="5"/>
  <c r="DA15" i="5"/>
  <c r="CZ15" i="5"/>
  <c r="CY15" i="5"/>
  <c r="CX15" i="5"/>
  <c r="CW15" i="5"/>
  <c r="CU15" i="5"/>
  <c r="CT15" i="5"/>
  <c r="CQ15" i="5"/>
  <c r="DF14" i="5"/>
  <c r="DE14" i="5"/>
  <c r="DD14" i="5"/>
  <c r="DC14" i="5"/>
  <c r="DB14" i="5"/>
  <c r="DA14" i="5"/>
  <c r="CZ14" i="5"/>
  <c r="CY14" i="5"/>
  <c r="CX14" i="5"/>
  <c r="CW14" i="5"/>
  <c r="CU14" i="5"/>
  <c r="CT14" i="5"/>
  <c r="CQ14" i="5"/>
  <c r="DF13" i="5"/>
  <c r="DE13" i="5"/>
  <c r="DD13" i="5"/>
  <c r="DC13" i="5"/>
  <c r="DB13" i="5"/>
  <c r="DA13" i="5"/>
  <c r="CZ13" i="5"/>
  <c r="CY13" i="5"/>
  <c r="CX13" i="5"/>
  <c r="CW13" i="5"/>
  <c r="CU13" i="5"/>
  <c r="CT13" i="5"/>
  <c r="CQ13" i="5"/>
  <c r="DF12" i="5"/>
  <c r="DE12" i="5"/>
  <c r="DD12" i="5"/>
  <c r="DC12" i="5"/>
  <c r="DB12" i="5"/>
  <c r="DA12" i="5"/>
  <c r="CZ12" i="5"/>
  <c r="CY12" i="5"/>
  <c r="CX12" i="5"/>
  <c r="CW12" i="5"/>
  <c r="CU12" i="5"/>
  <c r="CT12" i="5"/>
  <c r="CQ12" i="5"/>
  <c r="DF11" i="5"/>
  <c r="DE11" i="5"/>
  <c r="DD11" i="5"/>
  <c r="DC11" i="5"/>
  <c r="DB11" i="5"/>
  <c r="DA11" i="5"/>
  <c r="CZ11" i="5"/>
  <c r="CY11" i="5"/>
  <c r="CX11" i="5"/>
  <c r="CW11" i="5"/>
  <c r="CU11" i="5"/>
  <c r="CT11" i="5"/>
  <c r="CQ11" i="5"/>
  <c r="DF10" i="5"/>
  <c r="DE10" i="5"/>
  <c r="DD10" i="5"/>
  <c r="DC10" i="5"/>
  <c r="DB10" i="5"/>
  <c r="DA10" i="5"/>
  <c r="CZ10" i="5"/>
  <c r="CY10" i="5"/>
  <c r="CX10" i="5"/>
  <c r="CW10" i="5"/>
  <c r="CT10" i="5"/>
  <c r="CQ10" i="5"/>
  <c r="DF9" i="5"/>
  <c r="DE9" i="5"/>
  <c r="DD9" i="5"/>
  <c r="DC9" i="5"/>
  <c r="DB9" i="5"/>
  <c r="DA9" i="5"/>
  <c r="CZ9" i="5"/>
  <c r="CY9" i="5"/>
  <c r="CX9" i="5"/>
  <c r="CW9" i="5"/>
  <c r="CU9" i="5"/>
  <c r="CT9" i="5"/>
  <c r="CQ9" i="5"/>
  <c r="DF8" i="5"/>
  <c r="DE8" i="5"/>
  <c r="DD8" i="5"/>
  <c r="DC8" i="5"/>
  <c r="DB8" i="5"/>
  <c r="DA8" i="5"/>
  <c r="CZ8" i="5"/>
  <c r="CY8" i="5"/>
  <c r="CX8" i="5"/>
  <c r="CW8" i="5"/>
  <c r="CU8" i="5"/>
  <c r="CT8" i="5"/>
  <c r="CQ8" i="5"/>
  <c r="DF7" i="5"/>
  <c r="DE7" i="5"/>
  <c r="DD7" i="5"/>
  <c r="DC7" i="5"/>
  <c r="DB7" i="5"/>
  <c r="DA7" i="5"/>
  <c r="CZ7" i="5"/>
  <c r="CY7" i="5"/>
  <c r="CX7" i="5"/>
  <c r="CW7" i="5"/>
  <c r="CU7" i="5"/>
  <c r="CT7" i="5"/>
  <c r="CQ7" i="5"/>
  <c r="DF6" i="5"/>
  <c r="DE6" i="5"/>
  <c r="DD6" i="5"/>
  <c r="DC6" i="5"/>
  <c r="DB6" i="5"/>
  <c r="DA6" i="5"/>
  <c r="CZ6" i="5"/>
  <c r="CY6" i="5"/>
  <c r="CX6" i="5"/>
  <c r="CW6" i="5"/>
  <c r="CU6" i="5"/>
  <c r="CT6" i="5"/>
  <c r="CQ6" i="5"/>
  <c r="DF5" i="5"/>
  <c r="DE5" i="5"/>
  <c r="DD5" i="5"/>
  <c r="DC5" i="5"/>
  <c r="DB5" i="5"/>
  <c r="DA5" i="5"/>
  <c r="CZ5" i="5"/>
  <c r="CY5" i="5"/>
  <c r="CX5" i="5"/>
  <c r="CW5" i="5"/>
  <c r="CU5" i="5"/>
  <c r="CT5" i="5"/>
  <c r="CQ5" i="5"/>
  <c r="DF4" i="5"/>
  <c r="DE4" i="5"/>
  <c r="DD4" i="5"/>
  <c r="DC4" i="5"/>
  <c r="DB4" i="5"/>
  <c r="DA4" i="5"/>
  <c r="CZ4" i="5"/>
  <c r="CY4" i="5"/>
  <c r="CX4" i="5"/>
  <c r="CW4" i="5"/>
  <c r="CU4" i="5"/>
  <c r="CT4" i="5"/>
  <c r="CQ4" i="5"/>
  <c r="DF3" i="5"/>
  <c r="DE3" i="5"/>
  <c r="DD3" i="5"/>
  <c r="DC3" i="5"/>
  <c r="DB3" i="5"/>
  <c r="DA3" i="5"/>
  <c r="CZ3" i="5"/>
  <c r="CY3" i="5"/>
  <c r="CX3" i="5"/>
  <c r="CW3" i="5"/>
  <c r="CU3" i="5"/>
  <c r="CT3" i="5"/>
  <c r="CQ3" i="5"/>
  <c r="DF2" i="5"/>
  <c r="DE2" i="5"/>
  <c r="DD2" i="5"/>
  <c r="DC2" i="5"/>
  <c r="DB2" i="5"/>
  <c r="DA2" i="5"/>
  <c r="CZ2" i="5"/>
  <c r="CY2" i="5"/>
  <c r="CX2" i="5"/>
  <c r="CW2" i="5"/>
  <c r="CU2" i="5"/>
  <c r="CT2" i="5"/>
  <c r="CQ2" i="5"/>
  <c r="DR25" i="4"/>
  <c r="DQ25" i="4"/>
  <c r="DP25" i="4"/>
  <c r="DO25" i="4"/>
  <c r="DN25" i="4"/>
  <c r="DM25" i="4"/>
  <c r="DL25" i="4"/>
  <c r="DK25" i="4"/>
  <c r="DJ25" i="4"/>
  <c r="DI25" i="4"/>
  <c r="DG25" i="4"/>
  <c r="DF25" i="4"/>
  <c r="DC25" i="4"/>
  <c r="DR24" i="4"/>
  <c r="DQ24" i="4"/>
  <c r="DP24" i="4"/>
  <c r="DO24" i="4"/>
  <c r="DN24" i="4"/>
  <c r="DM24" i="4"/>
  <c r="DL24" i="4"/>
  <c r="DK24" i="4"/>
  <c r="DJ24" i="4"/>
  <c r="DI24" i="4"/>
  <c r="DG24" i="4"/>
  <c r="DF24" i="4"/>
  <c r="DC24" i="4"/>
  <c r="DR23" i="4"/>
  <c r="DQ23" i="4"/>
  <c r="DP23" i="4"/>
  <c r="DO23" i="4"/>
  <c r="DN23" i="4"/>
  <c r="DM23" i="4"/>
  <c r="DL23" i="4"/>
  <c r="DK23" i="4"/>
  <c r="DJ23" i="4"/>
  <c r="DI23" i="4"/>
  <c r="DG23" i="4"/>
  <c r="DF23" i="4"/>
  <c r="DC23" i="4"/>
  <c r="DR22" i="4"/>
  <c r="DQ22" i="4"/>
  <c r="DP22" i="4"/>
  <c r="DO22" i="4"/>
  <c r="DN22" i="4"/>
  <c r="DM22" i="4"/>
  <c r="DL22" i="4"/>
  <c r="DK22" i="4"/>
  <c r="DJ22" i="4"/>
  <c r="DI22" i="4"/>
  <c r="DG22" i="4"/>
  <c r="DF22" i="4"/>
  <c r="DC22" i="4"/>
  <c r="DR21" i="4"/>
  <c r="DQ21" i="4"/>
  <c r="DP21" i="4"/>
  <c r="DO21" i="4"/>
  <c r="DN21" i="4"/>
  <c r="DM21" i="4"/>
  <c r="DL21" i="4"/>
  <c r="DK21" i="4"/>
  <c r="DJ21" i="4"/>
  <c r="DI21" i="4"/>
  <c r="DG21" i="4"/>
  <c r="DF21" i="4"/>
  <c r="DC21" i="4"/>
  <c r="DR20" i="4"/>
  <c r="DQ20" i="4"/>
  <c r="DP20" i="4"/>
  <c r="DO20" i="4"/>
  <c r="DN20" i="4"/>
  <c r="DM20" i="4"/>
  <c r="DL20" i="4"/>
  <c r="DK20" i="4"/>
  <c r="DJ20" i="4"/>
  <c r="DI20" i="4"/>
  <c r="DG20" i="4"/>
  <c r="DF20" i="4"/>
  <c r="DC20" i="4"/>
  <c r="DR19" i="4"/>
  <c r="DQ19" i="4"/>
  <c r="DP19" i="4"/>
  <c r="DO19" i="4"/>
  <c r="DN19" i="4"/>
  <c r="DM19" i="4"/>
  <c r="DL19" i="4"/>
  <c r="DK19" i="4"/>
  <c r="DJ19" i="4"/>
  <c r="DI19" i="4"/>
  <c r="DG19" i="4"/>
  <c r="DF19" i="4"/>
  <c r="DC19" i="4"/>
  <c r="DR18" i="4"/>
  <c r="DQ18" i="4"/>
  <c r="DP18" i="4"/>
  <c r="DO18" i="4"/>
  <c r="DN18" i="4"/>
  <c r="DM18" i="4"/>
  <c r="DL18" i="4"/>
  <c r="DK18" i="4"/>
  <c r="DJ18" i="4"/>
  <c r="DI18" i="4"/>
  <c r="DG18" i="4"/>
  <c r="DF18" i="4"/>
  <c r="DC18" i="4"/>
  <c r="DR17" i="4"/>
  <c r="DQ17" i="4"/>
  <c r="DP17" i="4"/>
  <c r="DO17" i="4"/>
  <c r="DN17" i="4"/>
  <c r="DM17" i="4"/>
  <c r="DL17" i="4"/>
  <c r="DK17" i="4"/>
  <c r="DJ17" i="4"/>
  <c r="DI17" i="4"/>
  <c r="DG17" i="4"/>
  <c r="DF17" i="4"/>
  <c r="DC17" i="4"/>
  <c r="DR16" i="4"/>
  <c r="DQ16" i="4"/>
  <c r="DP16" i="4"/>
  <c r="DO16" i="4"/>
  <c r="DN16" i="4"/>
  <c r="DM16" i="4"/>
  <c r="DL16" i="4"/>
  <c r="DK16" i="4"/>
  <c r="DJ16" i="4"/>
  <c r="DI16" i="4"/>
  <c r="DG16" i="4"/>
  <c r="DF16" i="4"/>
  <c r="DC16" i="4"/>
  <c r="DR15" i="4"/>
  <c r="DQ15" i="4"/>
  <c r="DP15" i="4"/>
  <c r="DO15" i="4"/>
  <c r="DN15" i="4"/>
  <c r="DM15" i="4"/>
  <c r="DL15" i="4"/>
  <c r="DK15" i="4"/>
  <c r="DJ15" i="4"/>
  <c r="DI15" i="4"/>
  <c r="DG15" i="4"/>
  <c r="DF15" i="4"/>
  <c r="DC15" i="4"/>
  <c r="DR14" i="4"/>
  <c r="DQ14" i="4"/>
  <c r="DP14" i="4"/>
  <c r="DO14" i="4"/>
  <c r="DN14" i="4"/>
  <c r="DM14" i="4"/>
  <c r="DL14" i="4"/>
  <c r="DK14" i="4"/>
  <c r="DJ14" i="4"/>
  <c r="DI14" i="4"/>
  <c r="DG14" i="4"/>
  <c r="DF14" i="4"/>
  <c r="DC14" i="4"/>
  <c r="DR13" i="4"/>
  <c r="DQ13" i="4"/>
  <c r="DP13" i="4"/>
  <c r="DO13" i="4"/>
  <c r="DN13" i="4"/>
  <c r="DM13" i="4"/>
  <c r="DL13" i="4"/>
  <c r="DK13" i="4"/>
  <c r="DJ13" i="4"/>
  <c r="DI13" i="4"/>
  <c r="DG13" i="4"/>
  <c r="DF13" i="4"/>
  <c r="DC13" i="4"/>
  <c r="DR12" i="4"/>
  <c r="DQ12" i="4"/>
  <c r="DP12" i="4"/>
  <c r="DO12" i="4"/>
  <c r="DN12" i="4"/>
  <c r="DM12" i="4"/>
  <c r="DL12" i="4"/>
  <c r="DK12" i="4"/>
  <c r="DJ12" i="4"/>
  <c r="DI12" i="4"/>
  <c r="DG12" i="4"/>
  <c r="DF12" i="4"/>
  <c r="DC12" i="4"/>
  <c r="DR11" i="4"/>
  <c r="DQ11" i="4"/>
  <c r="DP11" i="4"/>
  <c r="DO11" i="4"/>
  <c r="DN11" i="4"/>
  <c r="DM11" i="4"/>
  <c r="DL11" i="4"/>
  <c r="DK11" i="4"/>
  <c r="DJ11" i="4"/>
  <c r="DI11" i="4"/>
  <c r="DG11" i="4"/>
  <c r="DF11" i="4"/>
  <c r="DC11" i="4"/>
  <c r="DR10" i="4"/>
  <c r="DQ10" i="4"/>
  <c r="DP10" i="4"/>
  <c r="DO10" i="4"/>
  <c r="DN10" i="4"/>
  <c r="DM10" i="4"/>
  <c r="DL10" i="4"/>
  <c r="DK10" i="4"/>
  <c r="DJ10" i="4"/>
  <c r="DI10" i="4"/>
  <c r="DG10" i="4"/>
  <c r="DF10" i="4"/>
  <c r="DC10" i="4"/>
  <c r="DR9" i="4"/>
  <c r="DQ9" i="4"/>
  <c r="DP9" i="4"/>
  <c r="DO9" i="4"/>
  <c r="DN9" i="4"/>
  <c r="DM9" i="4"/>
  <c r="DL9" i="4"/>
  <c r="DK9" i="4"/>
  <c r="DJ9" i="4"/>
  <c r="DI9" i="4"/>
  <c r="DG9" i="4"/>
  <c r="DF9" i="4"/>
  <c r="DC9" i="4"/>
  <c r="DR8" i="4"/>
  <c r="DQ8" i="4"/>
  <c r="DP8" i="4"/>
  <c r="DO8" i="4"/>
  <c r="DN8" i="4"/>
  <c r="DM8" i="4"/>
  <c r="DL8" i="4"/>
  <c r="DK8" i="4"/>
  <c r="DJ8" i="4"/>
  <c r="DI8" i="4"/>
  <c r="DG8" i="4"/>
  <c r="DF8" i="4"/>
  <c r="DC8" i="4"/>
  <c r="DR7" i="4"/>
  <c r="DQ7" i="4"/>
  <c r="DP7" i="4"/>
  <c r="DO7" i="4"/>
  <c r="DN7" i="4"/>
  <c r="DM7" i="4"/>
  <c r="DL7" i="4"/>
  <c r="DK7" i="4"/>
  <c r="DJ7" i="4"/>
  <c r="DI7" i="4"/>
  <c r="DG7" i="4"/>
  <c r="DF7" i="4"/>
  <c r="DC7" i="4"/>
  <c r="DR6" i="4"/>
  <c r="DQ6" i="4"/>
  <c r="DP6" i="4"/>
  <c r="DO6" i="4"/>
  <c r="DN6" i="4"/>
  <c r="DM6" i="4"/>
  <c r="DL6" i="4"/>
  <c r="DK6" i="4"/>
  <c r="DJ6" i="4"/>
  <c r="DI6" i="4"/>
  <c r="DG6" i="4"/>
  <c r="DF6" i="4"/>
  <c r="DC6" i="4"/>
  <c r="DR5" i="4"/>
  <c r="DQ5" i="4"/>
  <c r="DP5" i="4"/>
  <c r="DO5" i="4"/>
  <c r="DN5" i="4"/>
  <c r="DM5" i="4"/>
  <c r="DL5" i="4"/>
  <c r="DK5" i="4"/>
  <c r="DJ5" i="4"/>
  <c r="DI5" i="4"/>
  <c r="DG5" i="4"/>
  <c r="DF5" i="4"/>
  <c r="DC5" i="4"/>
  <c r="DR4" i="4"/>
  <c r="DQ4" i="4"/>
  <c r="DP4" i="4"/>
  <c r="DO4" i="4"/>
  <c r="DN4" i="4"/>
  <c r="DM4" i="4"/>
  <c r="DL4" i="4"/>
  <c r="DK4" i="4"/>
  <c r="DJ4" i="4"/>
  <c r="DI4" i="4"/>
  <c r="DG4" i="4"/>
  <c r="DF4" i="4"/>
  <c r="DC4" i="4"/>
  <c r="DR3" i="4"/>
  <c r="DQ3" i="4"/>
  <c r="DP3" i="4"/>
  <c r="DO3" i="4"/>
  <c r="DN3" i="4"/>
  <c r="DM3" i="4"/>
  <c r="DL3" i="4"/>
  <c r="DK3" i="4"/>
  <c r="DJ3" i="4"/>
  <c r="DI3" i="4"/>
  <c r="DG3" i="4"/>
  <c r="DF3" i="4"/>
  <c r="DC3" i="4"/>
  <c r="DR2" i="4"/>
  <c r="DQ2" i="4"/>
  <c r="DP2" i="4"/>
  <c r="DO2" i="4"/>
  <c r="DN2" i="4"/>
  <c r="DM2" i="4"/>
  <c r="DL2" i="4"/>
  <c r="DK2" i="4"/>
  <c r="DJ2" i="4"/>
  <c r="DI2" i="4"/>
  <c r="DG2" i="4"/>
  <c r="DF2" i="4"/>
  <c r="DC2" i="4"/>
  <c r="DS25" i="3"/>
  <c r="DR25" i="3"/>
  <c r="DQ25" i="3"/>
  <c r="DP25" i="3"/>
  <c r="DO25" i="3"/>
  <c r="DN25" i="3"/>
  <c r="DM25" i="3"/>
  <c r="DL25" i="3"/>
  <c r="DK25" i="3"/>
  <c r="DJ25" i="3"/>
  <c r="DH25" i="3"/>
  <c r="DG25" i="3"/>
  <c r="DD25" i="3"/>
  <c r="DS24" i="3"/>
  <c r="DR24" i="3"/>
  <c r="DQ24" i="3"/>
  <c r="DP24" i="3"/>
  <c r="DO24" i="3"/>
  <c r="DN24" i="3"/>
  <c r="DM24" i="3"/>
  <c r="DL24" i="3"/>
  <c r="DK24" i="3"/>
  <c r="DJ24" i="3"/>
  <c r="DH24" i="3"/>
  <c r="DG24" i="3"/>
  <c r="DD24" i="3"/>
  <c r="DS23" i="3"/>
  <c r="DR23" i="3"/>
  <c r="DQ23" i="3"/>
  <c r="DP23" i="3"/>
  <c r="DO23" i="3"/>
  <c r="DN23" i="3"/>
  <c r="DM23" i="3"/>
  <c r="DL23" i="3"/>
  <c r="DK23" i="3"/>
  <c r="DJ23" i="3"/>
  <c r="DH23" i="3"/>
  <c r="DG23" i="3"/>
  <c r="DD23" i="3"/>
  <c r="DS22" i="3"/>
  <c r="DR22" i="3"/>
  <c r="DQ22" i="3"/>
  <c r="DP22" i="3"/>
  <c r="DO22" i="3"/>
  <c r="DN22" i="3"/>
  <c r="DM22" i="3"/>
  <c r="DL22" i="3"/>
  <c r="DK22" i="3"/>
  <c r="DJ22" i="3"/>
  <c r="DH22" i="3"/>
  <c r="DG22" i="3"/>
  <c r="DD22" i="3"/>
  <c r="DS21" i="3"/>
  <c r="DR21" i="3"/>
  <c r="DQ21" i="3"/>
  <c r="DP21" i="3"/>
  <c r="DO21" i="3"/>
  <c r="DN21" i="3"/>
  <c r="DM21" i="3"/>
  <c r="DL21" i="3"/>
  <c r="DK21" i="3"/>
  <c r="DJ21" i="3"/>
  <c r="DH21" i="3"/>
  <c r="DG21" i="3"/>
  <c r="DD21" i="3"/>
  <c r="DS20" i="3"/>
  <c r="DR20" i="3"/>
  <c r="DQ20" i="3"/>
  <c r="DP20" i="3"/>
  <c r="DO20" i="3"/>
  <c r="DN20" i="3"/>
  <c r="DM20" i="3"/>
  <c r="DL20" i="3"/>
  <c r="DK20" i="3"/>
  <c r="DJ20" i="3"/>
  <c r="DH20" i="3"/>
  <c r="DG20" i="3"/>
  <c r="DD20" i="3"/>
  <c r="DS19" i="3"/>
  <c r="DR19" i="3"/>
  <c r="DQ19" i="3"/>
  <c r="DP19" i="3"/>
  <c r="DO19" i="3"/>
  <c r="DN19" i="3"/>
  <c r="DM19" i="3"/>
  <c r="DL19" i="3"/>
  <c r="DK19" i="3"/>
  <c r="DJ19" i="3"/>
  <c r="DH19" i="3"/>
  <c r="DG19" i="3"/>
  <c r="DD19" i="3"/>
  <c r="DS18" i="3"/>
  <c r="DR18" i="3"/>
  <c r="DQ18" i="3"/>
  <c r="DP18" i="3"/>
  <c r="DO18" i="3"/>
  <c r="DN18" i="3"/>
  <c r="DM18" i="3"/>
  <c r="DL18" i="3"/>
  <c r="DK18" i="3"/>
  <c r="DJ18" i="3"/>
  <c r="DH18" i="3"/>
  <c r="DG18" i="3"/>
  <c r="DD18" i="3"/>
  <c r="DS17" i="3"/>
  <c r="DR17" i="3"/>
  <c r="DQ17" i="3"/>
  <c r="DP17" i="3"/>
  <c r="DO17" i="3"/>
  <c r="DN17" i="3"/>
  <c r="DM17" i="3"/>
  <c r="DL17" i="3"/>
  <c r="DK17" i="3"/>
  <c r="DJ17" i="3"/>
  <c r="DH17" i="3"/>
  <c r="DG17" i="3"/>
  <c r="DD17" i="3"/>
  <c r="DS16" i="3"/>
  <c r="DR16" i="3"/>
  <c r="DQ16" i="3"/>
  <c r="DP16" i="3"/>
  <c r="DO16" i="3"/>
  <c r="DN16" i="3"/>
  <c r="DM16" i="3"/>
  <c r="DL16" i="3"/>
  <c r="DK16" i="3"/>
  <c r="DJ16" i="3"/>
  <c r="DH16" i="3"/>
  <c r="DG16" i="3"/>
  <c r="DD16" i="3"/>
  <c r="DS15" i="3"/>
  <c r="DR15" i="3"/>
  <c r="DQ15" i="3"/>
  <c r="DP15" i="3"/>
  <c r="DO15" i="3"/>
  <c r="DN15" i="3"/>
  <c r="DM15" i="3"/>
  <c r="DL15" i="3"/>
  <c r="DK15" i="3"/>
  <c r="DJ15" i="3"/>
  <c r="DH15" i="3"/>
  <c r="DG15" i="3"/>
  <c r="DD15" i="3"/>
  <c r="DS14" i="3"/>
  <c r="DR14" i="3"/>
  <c r="DQ14" i="3"/>
  <c r="DP14" i="3"/>
  <c r="DO14" i="3"/>
  <c r="DN14" i="3"/>
  <c r="DM14" i="3"/>
  <c r="DL14" i="3"/>
  <c r="DK14" i="3"/>
  <c r="DJ14" i="3"/>
  <c r="DH14" i="3"/>
  <c r="DG14" i="3"/>
  <c r="DD14" i="3"/>
  <c r="DS13" i="3"/>
  <c r="DR13" i="3"/>
  <c r="DQ13" i="3"/>
  <c r="DP13" i="3"/>
  <c r="DO13" i="3"/>
  <c r="DN13" i="3"/>
  <c r="DM13" i="3"/>
  <c r="DL13" i="3"/>
  <c r="DK13" i="3"/>
  <c r="DJ13" i="3"/>
  <c r="DH13" i="3"/>
  <c r="DG13" i="3"/>
  <c r="DD13" i="3"/>
  <c r="DS12" i="3"/>
  <c r="DR12" i="3"/>
  <c r="DQ12" i="3"/>
  <c r="DP12" i="3"/>
  <c r="DO12" i="3"/>
  <c r="DN12" i="3"/>
  <c r="DM12" i="3"/>
  <c r="DL12" i="3"/>
  <c r="DK12" i="3"/>
  <c r="DJ12" i="3"/>
  <c r="DH12" i="3"/>
  <c r="DG12" i="3"/>
  <c r="DD12" i="3"/>
  <c r="DS11" i="3"/>
  <c r="DR11" i="3"/>
  <c r="DQ11" i="3"/>
  <c r="DP11" i="3"/>
  <c r="DO11" i="3"/>
  <c r="DN11" i="3"/>
  <c r="DM11" i="3"/>
  <c r="DL11" i="3"/>
  <c r="DK11" i="3"/>
  <c r="DJ11" i="3"/>
  <c r="DH11" i="3"/>
  <c r="DG11" i="3"/>
  <c r="DD11" i="3"/>
  <c r="DS10" i="3"/>
  <c r="DR10" i="3"/>
  <c r="DQ10" i="3"/>
  <c r="DP10" i="3"/>
  <c r="DO10" i="3"/>
  <c r="DN10" i="3"/>
  <c r="DM10" i="3"/>
  <c r="DL10" i="3"/>
  <c r="DK10" i="3"/>
  <c r="DJ10" i="3"/>
  <c r="DG10" i="3"/>
  <c r="DD10" i="3"/>
  <c r="DS9" i="3"/>
  <c r="DR9" i="3"/>
  <c r="DQ9" i="3"/>
  <c r="DP9" i="3"/>
  <c r="DO9" i="3"/>
  <c r="DN9" i="3"/>
  <c r="DM9" i="3"/>
  <c r="DL9" i="3"/>
  <c r="DK9" i="3"/>
  <c r="DJ9" i="3"/>
  <c r="DH9" i="3"/>
  <c r="DG9" i="3"/>
  <c r="DD9" i="3"/>
  <c r="DS8" i="3"/>
  <c r="DR8" i="3"/>
  <c r="DQ8" i="3"/>
  <c r="DP8" i="3"/>
  <c r="DO8" i="3"/>
  <c r="DN8" i="3"/>
  <c r="DM8" i="3"/>
  <c r="DL8" i="3"/>
  <c r="DK8" i="3"/>
  <c r="DJ8" i="3"/>
  <c r="DH8" i="3"/>
  <c r="DG8" i="3"/>
  <c r="DD8" i="3"/>
  <c r="DS7" i="3"/>
  <c r="DR7" i="3"/>
  <c r="DQ7" i="3"/>
  <c r="DP7" i="3"/>
  <c r="DO7" i="3"/>
  <c r="DN7" i="3"/>
  <c r="DM7" i="3"/>
  <c r="DL7" i="3"/>
  <c r="DK7" i="3"/>
  <c r="DJ7" i="3"/>
  <c r="DH7" i="3"/>
  <c r="DG7" i="3"/>
  <c r="DD7" i="3"/>
  <c r="DS6" i="3"/>
  <c r="DR6" i="3"/>
  <c r="DQ6" i="3"/>
  <c r="DP6" i="3"/>
  <c r="DO6" i="3"/>
  <c r="DN6" i="3"/>
  <c r="DM6" i="3"/>
  <c r="DL6" i="3"/>
  <c r="DK6" i="3"/>
  <c r="DJ6" i="3"/>
  <c r="DH6" i="3"/>
  <c r="DG6" i="3"/>
  <c r="DD6" i="3"/>
  <c r="DS5" i="3"/>
  <c r="DR5" i="3"/>
  <c r="DQ5" i="3"/>
  <c r="DP5" i="3"/>
  <c r="DO5" i="3"/>
  <c r="DN5" i="3"/>
  <c r="DM5" i="3"/>
  <c r="DL5" i="3"/>
  <c r="DK5" i="3"/>
  <c r="DJ5" i="3"/>
  <c r="DH5" i="3"/>
  <c r="DG5" i="3"/>
  <c r="DD5" i="3"/>
  <c r="DS4" i="3"/>
  <c r="DR4" i="3"/>
  <c r="DQ4" i="3"/>
  <c r="DP4" i="3"/>
  <c r="DO4" i="3"/>
  <c r="DN4" i="3"/>
  <c r="DM4" i="3"/>
  <c r="DL4" i="3"/>
  <c r="DK4" i="3"/>
  <c r="DJ4" i="3"/>
  <c r="DH4" i="3"/>
  <c r="DG4" i="3"/>
  <c r="DD4" i="3"/>
  <c r="DS3" i="3"/>
  <c r="DR3" i="3"/>
  <c r="DQ3" i="3"/>
  <c r="DP3" i="3"/>
  <c r="DO3" i="3"/>
  <c r="DN3" i="3"/>
  <c r="DM3" i="3"/>
  <c r="DL3" i="3"/>
  <c r="DK3" i="3"/>
  <c r="DJ3" i="3"/>
  <c r="DH3" i="3"/>
  <c r="DG3" i="3"/>
  <c r="DD3" i="3"/>
  <c r="DS2" i="3"/>
  <c r="DR2" i="3"/>
  <c r="DQ2" i="3"/>
  <c r="DP2" i="3"/>
  <c r="DO2" i="3"/>
  <c r="DN2" i="3"/>
  <c r="DM2" i="3"/>
  <c r="DL2" i="3"/>
  <c r="DK2" i="3"/>
  <c r="DJ2" i="3"/>
  <c r="DH2" i="3"/>
  <c r="DG2" i="3"/>
  <c r="DD2" i="3"/>
  <c r="DJ3" i="2"/>
  <c r="DJ4" i="2"/>
  <c r="DJ5" i="2"/>
  <c r="DJ6" i="2"/>
  <c r="DJ7" i="2"/>
  <c r="DJ8" i="2"/>
  <c r="DJ9" i="2"/>
  <c r="DJ10" i="2"/>
  <c r="DJ11" i="2"/>
  <c r="DJ12" i="2"/>
  <c r="DJ13" i="2"/>
  <c r="DJ14" i="2"/>
  <c r="DJ15" i="2"/>
  <c r="DJ16" i="2"/>
  <c r="DJ17" i="2"/>
  <c r="DJ18" i="2"/>
  <c r="DJ19" i="2"/>
  <c r="DJ20" i="2"/>
  <c r="DJ21" i="2"/>
  <c r="DJ22" i="2"/>
  <c r="DJ23" i="2"/>
  <c r="DJ24" i="2"/>
  <c r="DJ25" i="2"/>
  <c r="DB3" i="2"/>
  <c r="DB4" i="2"/>
  <c r="DB5" i="2"/>
  <c r="DB6" i="2"/>
  <c r="DB7" i="2"/>
  <c r="DB8" i="2"/>
  <c r="DB9" i="2"/>
  <c r="DB10" i="2"/>
  <c r="DB11" i="2"/>
  <c r="DB12" i="2"/>
  <c r="DB13" i="2"/>
  <c r="DB14" i="2"/>
  <c r="DB15" i="2"/>
  <c r="DB16" i="2"/>
  <c r="DB17" i="2"/>
  <c r="DB18" i="2"/>
  <c r="DB19" i="2"/>
  <c r="DB20" i="2"/>
  <c r="DB21" i="2"/>
  <c r="DB22" i="2"/>
  <c r="DB23" i="2"/>
  <c r="DB24" i="2"/>
  <c r="DB25" i="2"/>
  <c r="DI25" i="2"/>
  <c r="DH25" i="2"/>
  <c r="DG25" i="2"/>
  <c r="DF25" i="2"/>
  <c r="DE25" i="2"/>
  <c r="DD25" i="2"/>
  <c r="DC25" i="2"/>
  <c r="DA25" i="2"/>
  <c r="CY25" i="2"/>
  <c r="CX25" i="2"/>
  <c r="CU25" i="2"/>
  <c r="DI24" i="2"/>
  <c r="DH24" i="2"/>
  <c r="DG24" i="2"/>
  <c r="DF24" i="2"/>
  <c r="DE24" i="2"/>
  <c r="DD24" i="2"/>
  <c r="DC24" i="2"/>
  <c r="DA24" i="2"/>
  <c r="CY24" i="2"/>
  <c r="CX24" i="2"/>
  <c r="CU24" i="2"/>
  <c r="DI23" i="2"/>
  <c r="DH23" i="2"/>
  <c r="DG23" i="2"/>
  <c r="DF23" i="2"/>
  <c r="DE23" i="2"/>
  <c r="DD23" i="2"/>
  <c r="DC23" i="2"/>
  <c r="DA23" i="2"/>
  <c r="CY23" i="2"/>
  <c r="CX23" i="2"/>
  <c r="CU23" i="2"/>
  <c r="DI22" i="2"/>
  <c r="DH22" i="2"/>
  <c r="DG22" i="2"/>
  <c r="DF22" i="2"/>
  <c r="DE22" i="2"/>
  <c r="DD22" i="2"/>
  <c r="DC22" i="2"/>
  <c r="DA22" i="2"/>
  <c r="CY22" i="2"/>
  <c r="CX22" i="2"/>
  <c r="CU22" i="2"/>
  <c r="DI21" i="2"/>
  <c r="DH21" i="2"/>
  <c r="DG21" i="2"/>
  <c r="DF21" i="2"/>
  <c r="DE21" i="2"/>
  <c r="DD21" i="2"/>
  <c r="DC21" i="2"/>
  <c r="DA21" i="2"/>
  <c r="CY21" i="2"/>
  <c r="CX21" i="2"/>
  <c r="CU21" i="2"/>
  <c r="DI20" i="2"/>
  <c r="DH20" i="2"/>
  <c r="DG20" i="2"/>
  <c r="DF20" i="2"/>
  <c r="DE20" i="2"/>
  <c r="DD20" i="2"/>
  <c r="DC20" i="2"/>
  <c r="DA20" i="2"/>
  <c r="CY20" i="2"/>
  <c r="CX20" i="2"/>
  <c r="CU20" i="2"/>
  <c r="DI19" i="2"/>
  <c r="DH19" i="2"/>
  <c r="DG19" i="2"/>
  <c r="DF19" i="2"/>
  <c r="DE19" i="2"/>
  <c r="DD19" i="2"/>
  <c r="DC19" i="2"/>
  <c r="DA19" i="2"/>
  <c r="CY19" i="2"/>
  <c r="CX19" i="2"/>
  <c r="CU19" i="2"/>
  <c r="DI18" i="2"/>
  <c r="DH18" i="2"/>
  <c r="DG18" i="2"/>
  <c r="DF18" i="2"/>
  <c r="DE18" i="2"/>
  <c r="DD18" i="2"/>
  <c r="DC18" i="2"/>
  <c r="DA18" i="2"/>
  <c r="CY18" i="2"/>
  <c r="CX18" i="2"/>
  <c r="CU18" i="2"/>
  <c r="DI17" i="2"/>
  <c r="DH17" i="2"/>
  <c r="DG17" i="2"/>
  <c r="DF17" i="2"/>
  <c r="DE17" i="2"/>
  <c r="DD17" i="2"/>
  <c r="DC17" i="2"/>
  <c r="DA17" i="2"/>
  <c r="CY17" i="2"/>
  <c r="CX17" i="2"/>
  <c r="CU17" i="2"/>
  <c r="DI16" i="2"/>
  <c r="DH16" i="2"/>
  <c r="DG16" i="2"/>
  <c r="DF16" i="2"/>
  <c r="DE16" i="2"/>
  <c r="DD16" i="2"/>
  <c r="DC16" i="2"/>
  <c r="DA16" i="2"/>
  <c r="CY16" i="2"/>
  <c r="CX16" i="2"/>
  <c r="CU16" i="2"/>
  <c r="DI15" i="2"/>
  <c r="DH15" i="2"/>
  <c r="DG15" i="2"/>
  <c r="DF15" i="2"/>
  <c r="DE15" i="2"/>
  <c r="DD15" i="2"/>
  <c r="DC15" i="2"/>
  <c r="DA15" i="2"/>
  <c r="CY15" i="2"/>
  <c r="CX15" i="2"/>
  <c r="CU15" i="2"/>
  <c r="DI14" i="2"/>
  <c r="DH14" i="2"/>
  <c r="DG14" i="2"/>
  <c r="DF14" i="2"/>
  <c r="DE14" i="2"/>
  <c r="DD14" i="2"/>
  <c r="DC14" i="2"/>
  <c r="DA14" i="2"/>
  <c r="CY14" i="2"/>
  <c r="CX14" i="2"/>
  <c r="CU14" i="2"/>
  <c r="DI13" i="2"/>
  <c r="DH13" i="2"/>
  <c r="DG13" i="2"/>
  <c r="DF13" i="2"/>
  <c r="DE13" i="2"/>
  <c r="DD13" i="2"/>
  <c r="DC13" i="2"/>
  <c r="DA13" i="2"/>
  <c r="CY13" i="2"/>
  <c r="CX13" i="2"/>
  <c r="CU13" i="2"/>
  <c r="DI12" i="2"/>
  <c r="DH12" i="2"/>
  <c r="DG12" i="2"/>
  <c r="DF12" i="2"/>
  <c r="DE12" i="2"/>
  <c r="DD12" i="2"/>
  <c r="DC12" i="2"/>
  <c r="DA12" i="2"/>
  <c r="CY12" i="2"/>
  <c r="CX12" i="2"/>
  <c r="DI11" i="2"/>
  <c r="DH11" i="2"/>
  <c r="DG11" i="2"/>
  <c r="DF11" i="2"/>
  <c r="DE11" i="2"/>
  <c r="DD11" i="2"/>
  <c r="DC11" i="2"/>
  <c r="DA11" i="2"/>
  <c r="CY11" i="2"/>
  <c r="CX11" i="2"/>
  <c r="CU11" i="2"/>
  <c r="DI10" i="2"/>
  <c r="DH10" i="2"/>
  <c r="DG10" i="2"/>
  <c r="DF10" i="2"/>
  <c r="DE10" i="2"/>
  <c r="DD10" i="2"/>
  <c r="DC10" i="2"/>
  <c r="DA10" i="2"/>
  <c r="CY10" i="2"/>
  <c r="CX10" i="2"/>
  <c r="CU10" i="2"/>
  <c r="DI9" i="2"/>
  <c r="DH9" i="2"/>
  <c r="DG9" i="2"/>
  <c r="DF9" i="2"/>
  <c r="DE9" i="2"/>
  <c r="DD9" i="2"/>
  <c r="DC9" i="2"/>
  <c r="DA9" i="2"/>
  <c r="CY9" i="2"/>
  <c r="CX9" i="2"/>
  <c r="CU9" i="2"/>
  <c r="DI8" i="2"/>
  <c r="DH8" i="2"/>
  <c r="DG8" i="2"/>
  <c r="DF8" i="2"/>
  <c r="DE8" i="2"/>
  <c r="DD8" i="2"/>
  <c r="DC8" i="2"/>
  <c r="DA8" i="2"/>
  <c r="CY8" i="2"/>
  <c r="CX8" i="2"/>
  <c r="CU8" i="2"/>
  <c r="DI7" i="2"/>
  <c r="DH7" i="2"/>
  <c r="DG7" i="2"/>
  <c r="DF7" i="2"/>
  <c r="DE7" i="2"/>
  <c r="DD7" i="2"/>
  <c r="DC7" i="2"/>
  <c r="DA7" i="2"/>
  <c r="CY7" i="2"/>
  <c r="CX7" i="2"/>
  <c r="CU7" i="2"/>
  <c r="DI6" i="2"/>
  <c r="DH6" i="2"/>
  <c r="DG6" i="2"/>
  <c r="DF6" i="2"/>
  <c r="DE6" i="2"/>
  <c r="DD6" i="2"/>
  <c r="DC6" i="2"/>
  <c r="DA6" i="2"/>
  <c r="CY6" i="2"/>
  <c r="CX6" i="2"/>
  <c r="CU6" i="2"/>
  <c r="DI5" i="2"/>
  <c r="DH5" i="2"/>
  <c r="DG5" i="2"/>
  <c r="DF5" i="2"/>
  <c r="DE5" i="2"/>
  <c r="DD5" i="2"/>
  <c r="DC5" i="2"/>
  <c r="DA5" i="2"/>
  <c r="CY5" i="2"/>
  <c r="CX5" i="2"/>
  <c r="CU5" i="2"/>
  <c r="DI4" i="2"/>
  <c r="DH4" i="2"/>
  <c r="DG4" i="2"/>
  <c r="DF4" i="2"/>
  <c r="DE4" i="2"/>
  <c r="DD4" i="2"/>
  <c r="DC4" i="2"/>
  <c r="DA4" i="2"/>
  <c r="CY4" i="2"/>
  <c r="CX4" i="2"/>
  <c r="CU4" i="2"/>
  <c r="DI3" i="2"/>
  <c r="DH3" i="2"/>
  <c r="DG3" i="2"/>
  <c r="DF3" i="2"/>
  <c r="DE3" i="2"/>
  <c r="DD3" i="2"/>
  <c r="DC3" i="2"/>
  <c r="DA3" i="2"/>
  <c r="CY3" i="2"/>
  <c r="CX3" i="2"/>
  <c r="CU3" i="2"/>
  <c r="DJ2" i="2"/>
  <c r="DI2" i="2"/>
  <c r="DH2" i="2"/>
  <c r="DG2" i="2"/>
  <c r="DF2" i="2"/>
  <c r="DE2" i="2"/>
  <c r="DD2" i="2"/>
  <c r="DC2" i="2"/>
  <c r="DB2" i="2"/>
  <c r="DA2" i="2"/>
  <c r="CY2" i="2"/>
  <c r="CX2" i="2"/>
  <c r="CU2" i="2"/>
  <c r="CS2" i="1"/>
  <c r="CX2" i="1"/>
  <c r="DA2" i="1"/>
  <c r="CL2" i="1"/>
  <c r="CL21" i="1" l="1"/>
  <c r="CX3" i="1"/>
  <c r="CX4" i="1"/>
  <c r="CX5" i="1"/>
  <c r="CX6" i="1"/>
  <c r="CX7" i="1"/>
  <c r="CX8" i="1"/>
  <c r="CX9" i="1"/>
  <c r="CX10" i="1"/>
  <c r="CX11" i="1"/>
  <c r="CX12" i="1"/>
  <c r="CX13" i="1"/>
  <c r="CX14" i="1"/>
  <c r="CX15" i="1"/>
  <c r="CX16" i="1"/>
  <c r="CX17" i="1"/>
  <c r="CX18" i="1"/>
  <c r="CX20" i="1"/>
  <c r="CX21" i="1"/>
  <c r="CX22" i="1"/>
  <c r="CX23" i="1"/>
  <c r="CX24" i="1"/>
  <c r="CX25" i="1"/>
  <c r="CR3" i="1"/>
  <c r="CR4" i="1"/>
  <c r="CR5" i="1"/>
  <c r="CR6" i="1"/>
  <c r="CR7" i="1"/>
  <c r="CR8" i="1"/>
  <c r="CR9" i="1"/>
  <c r="CR10" i="1"/>
  <c r="CR11" i="1"/>
  <c r="CR12" i="1"/>
  <c r="CR13" i="1"/>
  <c r="CR14" i="1"/>
  <c r="CR15" i="1"/>
  <c r="CR18" i="1"/>
  <c r="CR20" i="1"/>
  <c r="CR21" i="1"/>
  <c r="CR22" i="1"/>
  <c r="CR23" i="1"/>
  <c r="CR24" i="1"/>
  <c r="CR25" i="1"/>
  <c r="CR2" i="1"/>
  <c r="CZ3" i="1"/>
  <c r="CZ4" i="1"/>
  <c r="CZ5" i="1"/>
  <c r="CZ6" i="1"/>
  <c r="CZ7" i="1"/>
  <c r="CZ8" i="1"/>
  <c r="CZ9" i="1"/>
  <c r="CZ10" i="1"/>
  <c r="CZ11" i="1"/>
  <c r="CZ12" i="1"/>
  <c r="CZ13" i="1"/>
  <c r="CZ14" i="1"/>
  <c r="CZ15" i="1"/>
  <c r="CZ16" i="1"/>
  <c r="CZ17" i="1"/>
  <c r="CZ18" i="1"/>
  <c r="CZ20" i="1"/>
  <c r="CZ21" i="1"/>
  <c r="CZ22" i="1"/>
  <c r="CZ23" i="1"/>
  <c r="CZ24" i="1"/>
  <c r="CZ25" i="1"/>
  <c r="CZ2" i="1"/>
  <c r="CY3" i="1"/>
  <c r="CY4" i="1"/>
  <c r="CY5" i="1"/>
  <c r="CY6" i="1"/>
  <c r="CY7" i="1"/>
  <c r="CY8" i="1"/>
  <c r="CY9" i="1"/>
  <c r="CY10" i="1"/>
  <c r="CY11" i="1"/>
  <c r="CY12" i="1"/>
  <c r="CY13" i="1"/>
  <c r="CY14" i="1"/>
  <c r="CY15" i="1"/>
  <c r="CY16" i="1"/>
  <c r="CY17" i="1"/>
  <c r="CY18" i="1"/>
  <c r="CY20" i="1"/>
  <c r="CY21" i="1"/>
  <c r="CY22" i="1"/>
  <c r="CY23" i="1"/>
  <c r="CY24" i="1"/>
  <c r="CY25" i="1"/>
  <c r="CY2" i="1"/>
  <c r="CW3" i="1"/>
  <c r="CW4" i="1"/>
  <c r="CW5" i="1"/>
  <c r="CW6" i="1"/>
  <c r="CW7" i="1"/>
  <c r="CW8" i="1"/>
  <c r="CW9" i="1"/>
  <c r="CW10" i="1"/>
  <c r="CW11" i="1"/>
  <c r="CW12" i="1"/>
  <c r="CW13" i="1"/>
  <c r="CW14" i="1"/>
  <c r="CW15" i="1"/>
  <c r="CW16" i="1"/>
  <c r="CW17" i="1"/>
  <c r="CW18" i="1"/>
  <c r="CW20" i="1"/>
  <c r="CW21" i="1"/>
  <c r="CW22" i="1"/>
  <c r="CW23" i="1"/>
  <c r="CW24" i="1"/>
  <c r="CW25" i="1"/>
  <c r="CW2" i="1"/>
  <c r="CV3" i="1"/>
  <c r="CV4" i="1"/>
  <c r="CV5" i="1"/>
  <c r="CV6" i="1"/>
  <c r="CV7" i="1"/>
  <c r="CV8" i="1"/>
  <c r="CV9" i="1"/>
  <c r="CV10" i="1"/>
  <c r="CV11" i="1"/>
  <c r="CV12" i="1"/>
  <c r="CV13" i="1"/>
  <c r="CV14" i="1"/>
  <c r="CV15" i="1"/>
  <c r="CV16" i="1"/>
  <c r="CV17" i="1"/>
  <c r="CV18" i="1"/>
  <c r="CV20" i="1"/>
  <c r="CV21" i="1"/>
  <c r="CV22" i="1"/>
  <c r="CV23" i="1"/>
  <c r="CV24" i="1"/>
  <c r="CV25" i="1"/>
  <c r="CV2" i="1"/>
  <c r="CU3" i="1"/>
  <c r="CU4" i="1"/>
  <c r="CU5" i="1"/>
  <c r="CU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20" i="1"/>
  <c r="CU21" i="1"/>
  <c r="CU22" i="1"/>
  <c r="CU23" i="1"/>
  <c r="CU24" i="1"/>
  <c r="CU25" i="1"/>
  <c r="CU2" i="1"/>
  <c r="CT3" i="1"/>
  <c r="CT4" i="1"/>
  <c r="CT5" i="1"/>
  <c r="CT6" i="1"/>
  <c r="CT7" i="1"/>
  <c r="CT8" i="1"/>
  <c r="CT9" i="1"/>
  <c r="CT10" i="1"/>
  <c r="CT11" i="1"/>
  <c r="CT12" i="1"/>
  <c r="CT13" i="1"/>
  <c r="CT14" i="1"/>
  <c r="CT15" i="1"/>
  <c r="CT16" i="1"/>
  <c r="CT17" i="1"/>
  <c r="CT18" i="1"/>
  <c r="CT20" i="1"/>
  <c r="CT21" i="1"/>
  <c r="CT22" i="1"/>
  <c r="CT23" i="1"/>
  <c r="CT24" i="1"/>
  <c r="CT25" i="1"/>
  <c r="CT2" i="1"/>
  <c r="CP3" i="1"/>
  <c r="CP4" i="1"/>
  <c r="CP5" i="1"/>
  <c r="CP6" i="1"/>
  <c r="CP7" i="1"/>
  <c r="CP8" i="1"/>
  <c r="CP9" i="1"/>
  <c r="CP10" i="1"/>
  <c r="CP11" i="1"/>
  <c r="CP12" i="1"/>
  <c r="CP13" i="1"/>
  <c r="CP14" i="1"/>
  <c r="CP15" i="1"/>
  <c r="CP18" i="1"/>
  <c r="CP20" i="1"/>
  <c r="CP21" i="1"/>
  <c r="CP22" i="1"/>
  <c r="CP23" i="1"/>
  <c r="CP24" i="1"/>
  <c r="CP25" i="1"/>
  <c r="CP2" i="1"/>
  <c r="CO3" i="1"/>
  <c r="CO4" i="1"/>
  <c r="CO5" i="1"/>
  <c r="CO6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O20" i="1"/>
  <c r="CO21" i="1"/>
  <c r="CO22" i="1"/>
  <c r="CO23" i="1"/>
  <c r="CO24" i="1"/>
  <c r="CO25" i="1"/>
  <c r="CO2" i="1"/>
  <c r="CL3" i="1"/>
  <c r="CL4" i="1"/>
  <c r="CL5" i="1"/>
  <c r="CL6" i="1"/>
  <c r="CL7" i="1"/>
  <c r="CL8" i="1"/>
  <c r="CL9" i="1"/>
  <c r="CL10" i="1"/>
  <c r="CL11" i="1"/>
  <c r="CL12" i="1"/>
  <c r="CL13" i="1"/>
  <c r="CL14" i="1"/>
  <c r="CL15" i="1"/>
  <c r="CL18" i="1"/>
  <c r="CL20" i="1"/>
  <c r="CL22" i="1"/>
  <c r="CL23" i="1"/>
  <c r="CL24" i="1"/>
  <c r="CL25" i="1"/>
  <c r="CC17" i="1"/>
  <c r="CR17" i="1" s="1"/>
  <c r="CC16" i="1"/>
  <c r="CR16" i="1" s="1"/>
  <c r="CP17" i="1" l="1"/>
  <c r="CL17" i="1"/>
  <c r="CP16" i="1"/>
  <c r="CL16" i="1"/>
  <c r="BW20" i="3" l="1"/>
</calcChain>
</file>

<file path=xl/sharedStrings.xml><?xml version="1.0" encoding="utf-8"?>
<sst xmlns="http://schemas.openxmlformats.org/spreadsheetml/2006/main" count="926" uniqueCount="200">
  <si>
    <t>municipalities</t>
  </si>
  <si>
    <t> Dnipropetrovsk region</t>
  </si>
  <si>
    <t> Donetsk region</t>
  </si>
  <si>
    <t> Zhytomyr region</t>
  </si>
  <si>
    <t>Zakarpattia region</t>
  </si>
  <si>
    <t>Zaporizhia region</t>
  </si>
  <si>
    <t>Kyiv region</t>
  </si>
  <si>
    <t>Kirovohrad region</t>
  </si>
  <si>
    <t>Luhansk region</t>
  </si>
  <si>
    <t>Lviv region</t>
  </si>
  <si>
    <t>Poltava region</t>
  </si>
  <si>
    <t>Rivne region</t>
  </si>
  <si>
    <t>Sumy region</t>
  </si>
  <si>
    <t>Ternopil region</t>
  </si>
  <si>
    <t>Kharkiv region</t>
  </si>
  <si>
    <t>Kherson region</t>
  </si>
  <si>
    <t>Khmelnytskyi region</t>
  </si>
  <si>
    <t>Cherkassy region</t>
  </si>
  <si>
    <t>Chernivtsi region</t>
  </si>
  <si>
    <t>Chernihiv region</t>
  </si>
  <si>
    <t xml:space="preserve">current revenue </t>
  </si>
  <si>
    <t>capital revenue</t>
  </si>
  <si>
    <t>Ivano-Frankivsk region</t>
  </si>
  <si>
    <t xml:space="preserve"> Mykolaiv region</t>
  </si>
  <si>
    <t xml:space="preserve"> Odessa region</t>
  </si>
  <si>
    <t>number of population, ths</t>
  </si>
  <si>
    <t xml:space="preserve"> Public administration (10000)</t>
  </si>
  <si>
    <t>Education (70000)</t>
  </si>
  <si>
    <t xml:space="preserve"> Health care (80000)</t>
  </si>
  <si>
    <t>Social security and welfare (90000)</t>
  </si>
  <si>
    <t>Housing and communal services (100000)</t>
  </si>
  <si>
    <t>Culture and arts (110000)</t>
  </si>
  <si>
    <t xml:space="preserve"> Mass media (120000)</t>
  </si>
  <si>
    <t>Physical education and sport (130000)</t>
  </si>
  <si>
    <t>Construction (150000)</t>
  </si>
  <si>
    <t>Agricultute and forestry, fishing and hunting (160000)</t>
  </si>
  <si>
    <t>Emergency management (210000)</t>
  </si>
  <si>
    <t>Transport (170000)</t>
  </si>
  <si>
    <t>Other services related to the economic activities (180000)</t>
  </si>
  <si>
    <t>Special purpose funds (240000)</t>
  </si>
  <si>
    <t>Total expenditure (900203)</t>
  </si>
  <si>
    <t xml:space="preserve">Local budget crediting (250904) </t>
  </si>
  <si>
    <t>Local budget deficit financing (200000)</t>
  </si>
  <si>
    <t>current expenditure (dod4r, 1000)</t>
  </si>
  <si>
    <t>capital expenditure (dod4r, 2000)</t>
  </si>
  <si>
    <t>general fund revenues (90010300)</t>
  </si>
  <si>
    <t>Planned budget execution (income) (90010300)</t>
  </si>
  <si>
    <t>actual budget execution  (income) (90010300)</t>
  </si>
  <si>
    <t>financial accounts (dod3, 600000)</t>
  </si>
  <si>
    <t>Taxes (10000000)</t>
  </si>
  <si>
    <t xml:space="preserve"> Personal income tax (11010000)</t>
  </si>
  <si>
    <t>Corporate income tax (11020000)</t>
  </si>
  <si>
    <t>Property tax (12000000)</t>
  </si>
  <si>
    <t>Fees and charges for special use of natural resources  (1300000)</t>
  </si>
  <si>
    <t>Non-tax revenues (20000000)</t>
  </si>
  <si>
    <t xml:space="preserve"> Income from capital transactions (30000000)</t>
  </si>
  <si>
    <t>Total income, without transferts (90010100)</t>
  </si>
  <si>
    <t>Official transfers  (40000000)</t>
  </si>
  <si>
    <t>Dotations (41020000)</t>
  </si>
  <si>
    <t>Subventions (41030000)</t>
  </si>
  <si>
    <t xml:space="preserve"> Total revenues (90010300)</t>
  </si>
  <si>
    <t>capital expenditure (dod4r, 3000)</t>
  </si>
  <si>
    <t>current expenditure (dod4r, 2000)</t>
  </si>
  <si>
    <t>Vinnytsia region</t>
  </si>
  <si>
    <t>Volyn region</t>
  </si>
  <si>
    <t>Basic balance</t>
  </si>
  <si>
    <t>Debt service</t>
  </si>
  <si>
    <t>Immediate liquidity</t>
  </si>
  <si>
    <t>Current account balance</t>
  </si>
  <si>
    <t>Capital account balance</t>
  </si>
  <si>
    <t>Quick ratio</t>
  </si>
  <si>
    <t>Basic balance per resident</t>
  </si>
  <si>
    <t>Profit per residen</t>
  </si>
  <si>
    <t>Local budget dependence on local taxes and fees</t>
  </si>
  <si>
    <t>Local budget dependence on financial aid</t>
  </si>
  <si>
    <t>Tax capacity</t>
  </si>
  <si>
    <t>Transfers stability</t>
  </si>
  <si>
    <t>Budgetary provision</t>
  </si>
  <si>
    <t>Tax autonomy</t>
  </si>
  <si>
    <t>Budget execution rate</t>
  </si>
  <si>
    <t>Population</t>
  </si>
  <si>
    <t>Deficit (999995, 1D)</t>
  </si>
  <si>
    <t>Debt (Dod 10, 4000)</t>
  </si>
  <si>
    <t>General debt provision</t>
  </si>
  <si>
    <t>Дотація 41020100</t>
  </si>
  <si>
    <t>Дотація 41020600</t>
  </si>
  <si>
    <t>Субвенція 1 (41030600)</t>
  </si>
  <si>
    <t>провер</t>
  </si>
  <si>
    <t>Дотація 41021600</t>
  </si>
  <si>
    <t>Дотація 41021300</t>
  </si>
  <si>
    <t>Дотація 41021200</t>
  </si>
  <si>
    <t>Дотація 41021800</t>
  </si>
  <si>
    <t>Дотація 41021900</t>
  </si>
  <si>
    <t>Дотація 41021100</t>
  </si>
  <si>
    <t>Дотація 41021700</t>
  </si>
  <si>
    <t>2953707815.86</t>
  </si>
  <si>
    <t>2529461.63</t>
  </si>
  <si>
    <t>інше</t>
  </si>
  <si>
    <t xml:space="preserve"> </t>
  </si>
  <si>
    <t>Дотація 41022000</t>
  </si>
  <si>
    <t>Debt (Dod 10, 40000)</t>
  </si>
  <si>
    <t>Дотація 41021400</t>
  </si>
  <si>
    <t xml:space="preserve">(10000000) Податкові надходження Taxes </t>
  </si>
  <si>
    <t xml:space="preserve"> (11010000) Податок та збір на доходи фізичних осіб Personal income tax</t>
  </si>
  <si>
    <r>
      <t xml:space="preserve">(1300000) Рентна плата та плата за використання природних ресурсів Fees and charges for special use of natural resources </t>
    </r>
    <r>
      <rPr>
        <b/>
        <sz val="10"/>
        <rFont val="Times New Roman"/>
        <family val="1"/>
        <charset val="204"/>
      </rPr>
      <t xml:space="preserve"> </t>
    </r>
  </si>
  <si>
    <r>
      <t xml:space="preserve">(20000000) Неподаткові надходження Non-tax revenues </t>
    </r>
    <r>
      <rPr>
        <b/>
        <sz val="10"/>
        <rFont val="Times New Roman"/>
        <family val="1"/>
        <charset val="204"/>
      </rPr>
      <t/>
    </r>
  </si>
  <si>
    <t>(21000000) Доходи від власності та підприємницької діяльності</t>
  </si>
  <si>
    <t>(22000000) Адміністративні збори та платежі, доходи від некомерційної господарської діяльності</t>
  </si>
  <si>
    <t>(24000000)    Інші неподаткові надходження</t>
  </si>
  <si>
    <t>(25000000) Власні надходження бюджетних установ</t>
  </si>
  <si>
    <t>50000000  Цільові фонди</t>
  </si>
  <si>
    <r>
      <t>(</t>
    </r>
    <r>
      <rPr>
        <b/>
        <sz val="10"/>
        <rFont val="Times New Roman"/>
        <family val="1"/>
        <charset val="204"/>
      </rPr>
      <t>40000000) Офіційні трансферти</t>
    </r>
    <r>
      <rPr>
        <sz val="10"/>
        <rFont val="Times New Roman"/>
        <family val="1"/>
        <charset val="204"/>
      </rPr>
      <t xml:space="preserve"> Official transfers  </t>
    </r>
  </si>
  <si>
    <t xml:space="preserve">(41020100) Базова дотація </t>
  </si>
  <si>
    <t xml:space="preserve">(41020600) Стабілізаційна дотація </t>
  </si>
  <si>
    <t xml:space="preserve">(41030000) Субвенції з державного бюджету місцевим бюджетам Subventions </t>
  </si>
  <si>
    <t>(41030600) Субвенція з державного бюджету місцевим бюджетам на</t>
  </si>
  <si>
    <t>(41030800) Субвенція з державного бюджету місцевим бюджетам на</t>
  </si>
  <si>
    <t>41031400 Субвенція з державного бюджету місцевим бюджетам для реалізації проектів в рамках Надзвичайної кредитної програми для відновлення України</t>
  </si>
  <si>
    <t xml:space="preserve"> 41036800 Субвенція з державного бюджету обласному бюджету Івано-Франківській області на будівництво сучасного біатлонного комплексу</t>
  </si>
  <si>
    <t>41036900 Субвенція з державного бюджету обласному бюджету Херсонської області на будівництво шляхопроводу по просп. Адмірала Сенявіна – вул. Залаегерсег у м. Херсоні</t>
  </si>
  <si>
    <t>41037400 Субвенція з державного бюджету місцевим бюджетам на будівництво/реконструкцію палаців спорту</t>
  </si>
  <si>
    <t xml:space="preserve"> Public administration (10000) 0100  Загальнодержавні функції</t>
  </si>
  <si>
    <t xml:space="preserve"> 0180  Міжбюджетні трансферти</t>
  </si>
  <si>
    <t>Загальнодержавні функції без трансфертів</t>
  </si>
  <si>
    <t>0910 Дошкільна освіта</t>
  </si>
  <si>
    <t>0920 Загальна середня освіта</t>
  </si>
  <si>
    <t xml:space="preserve">   0930 Професійно-технічна освіта</t>
  </si>
  <si>
    <t>0940 Вища освіта</t>
  </si>
  <si>
    <t>0950 Післядипломна освіта</t>
  </si>
  <si>
    <t>0960 Позашкільна освіта та заходи із позашкільної роботи з дітьми</t>
  </si>
  <si>
    <t>0990 Інші заклади та заходи у сфері освіти</t>
  </si>
  <si>
    <t>0720 Поліклініки і амбулаторії, швидка та невідкладна допомога</t>
  </si>
  <si>
    <t>0731 Лікарні загального профілю</t>
  </si>
  <si>
    <t>0732 Спеціалізовані лікарні та інші спеціалізовані заклади</t>
  </si>
  <si>
    <t xml:space="preserve"> 0733 Перинатальні центри, пологові будинки</t>
  </si>
  <si>
    <t>0734 Санаторно-курортні заклади</t>
  </si>
  <si>
    <t>0740 Санітарно-профілактичні та протиепідемічні заходи і заклади</t>
  </si>
  <si>
    <t>0760 Інша діяльність у сфері охорони здоров'я</t>
  </si>
  <si>
    <t>1010 Соціальний захист на випадок непрацездатності</t>
  </si>
  <si>
    <t xml:space="preserve"> 1020 Соціальний захист пенсіонерів</t>
  </si>
  <si>
    <t>1030 Соціальний захист ветеранів війни та праці</t>
  </si>
  <si>
    <t xml:space="preserve">   1040 Соціальний захист сім'ї, дітей та молоді</t>
  </si>
  <si>
    <t xml:space="preserve">  1060 Допомога у вирішенні житлового питання</t>
  </si>
  <si>
    <t>1070 Соціальний захист інших категорій населення</t>
  </si>
  <si>
    <t xml:space="preserve">1090 Інша діяльність у сфері соціального захисту </t>
  </si>
  <si>
    <t>0400  Економічна діяльність</t>
  </si>
  <si>
    <t>0300  Громадський порядок, безпека та судова влада</t>
  </si>
  <si>
    <t>0500  Охорона навколишнього природного середовища</t>
  </si>
  <si>
    <t>Mykolaiv region</t>
  </si>
  <si>
    <t>Odessa region</t>
  </si>
  <si>
    <t xml:space="preserve"> (11020000) Податок на прибуток підприємств Corporate income tax </t>
  </si>
  <si>
    <t xml:space="preserve">(12000000) Податки на власність Property tax  </t>
  </si>
  <si>
    <t xml:space="preserve"> (30000000) Доходи від операцій з капіталом Income from capital transactions </t>
  </si>
  <si>
    <t xml:space="preserve">(41020000) Дотації з державного бюджету місцевим бюджетам Dotations </t>
  </si>
  <si>
    <t>90901 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побутового сміття та рідких нечистот</t>
  </si>
  <si>
    <t>80209 Амбулаторно-поліклінічна допомога населенню</t>
  </si>
  <si>
    <t>80201 Лікарсько-акушерська допомога  вагітним, породіллям та новонародженим</t>
  </si>
  <si>
    <t>80101 Багатопрофільна стаціонарна медична допомога населенню</t>
  </si>
  <si>
    <t>Методичне забезпечення діяльності навчальних закладів та інші заходи в галузі освіти</t>
  </si>
  <si>
    <t>Придбання, доставка та зберігання підручників і посібників</t>
  </si>
  <si>
    <t>Підвищення кваліфікації, перепідготовка кадрів іншими закладами післядипломної освіти</t>
  </si>
  <si>
    <t>Підвищення кваліфікації, перепідготовка кадрів  закладами післядипломної освіти ІІІ і ІV рівнів акредитації (академіями, інститутами, центрами підвищення кваліфікації)</t>
  </si>
  <si>
    <t>Підготовка кадрів вищими навчальними закладами І і ІІ рівнів акредитації</t>
  </si>
  <si>
    <t>Підготовка робітничих кадрів професійно-технічними закладами та іншими закладами освіти</t>
  </si>
  <si>
    <t>Надання позашкільної освіти позашкільними закладами освіти, заходи із позашкільної роботи з дітьми</t>
  </si>
  <si>
    <t>Надання загальної середньої освіти  загальноосвітніми спеціалізованими школами-інтернатами з поглибленим вивченням окремих предметів і курсів для поглибленої підготовки дітей в галузі науки і мистецтв, фізичної культури і спорту, інших галузях, ліцеями з посиленою військово-фізичною підготовкою</t>
  </si>
  <si>
    <t>Надання загальної середньої освіти спеціальними загальноосвітніми школами-інтернатами, школами та іншими навчальними закладами для дітей, які потребують корекції фізичного та (або) розумового розвитку</t>
  </si>
  <si>
    <t>Забезпечення належних умов для виховання та розвитку дітей-сиріт і дітей, позбавлених батьківського піклування, в дитячих будинках (у т. ч. сімейного типу, прийомних сім'ях), в сім'ях патронатного вихователя</t>
  </si>
  <si>
    <t>Надання загальної середньої освіти загальноосвітніми школами-інтернатами для дітей-сиріт і дітей, позбавлених батьківського піклування</t>
  </si>
  <si>
    <t>Надання загальної середньої освіти загальноосвiтнiми школами-iнтернатами, загальноосвітніми санаторними школами-інтернатами</t>
  </si>
  <si>
    <t>70301 Надання загальної середньої освіти вечiрнiми (змінними) школами</t>
  </si>
  <si>
    <t>70201 Надання загальної середньої освіти загальноосвітніми навчальними закладами ( в т.ч. школою-дитячим садком, інтернатом при школі), спеціалізованими школами, ліцеями, гімназіями, колегіумами</t>
  </si>
  <si>
    <t>70101 Дошкільна освiта</t>
  </si>
  <si>
    <t>41035300 Субвенція за рахунок залишку коштів медичної субвенції з державного бюджету місцевим бюджетам, що утворилась на початок бюджетного періоду</t>
  </si>
  <si>
    <t>41035200 Субвенція за рахунок залишку коштів освітньої субвенції з державного бюджету місцевим бюджетам, що утворилась на початок бюджетного періоду</t>
  </si>
  <si>
    <t>41039100 Субвенція з державного бюджету міським бюджетам мм. Дніпра, Житомира, Кам'янська, Києва, Кропивницького, Львова, Новоград-Волинського, Одеси, Харкова та Черкас на проведення робіт, пов’язаних зі створенням і забезпеченням функціонування центрів надання адміністративних послуг у форматі “Прозорий офіс"</t>
  </si>
  <si>
    <t>41037700 Субвенція з державного бюджету міському бюджету міста Дніпра на завершення будівництва метрополітену у м. Дніпрі</t>
  </si>
  <si>
    <t>41036700 Субвенція з державного бюджету обласному бюджету Донецької області на погашення заборгованості за електричну енергію підприємств водопостачання</t>
  </si>
  <si>
    <t>41035400 Субвенція з державного бюджету місцевим бюджетам на надання державної підтримки особам з особливими освітніми потребами</t>
  </si>
  <si>
    <t>41034600 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</si>
  <si>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t>41034400 Субвенція з державного бюджету місцевим бюджетам на будівництво/капітальний ремонт/реконструкцію малих групових будинків, будинків підтриманого проживання, будівництво/придбання житла для дитячих будинків сімейного типу, соціального житла для дітей-сиріт, дітей, позбавлених батьківського піклування, осіб з їх числа, виготовлення проектно-кошторисної документації</t>
  </si>
  <si>
    <t>41033800 Субвенція з державного бюджету місцевим бюджетам на модернізацію та оновлення матеріально-технічної бази професійно-технічних навчальних закладів</t>
  </si>
  <si>
    <t>41033600 Субвенція з державного бюджету місцевим бюджетам на відшкодування вартості лікарських засобів для лікування окремих захворювань</t>
  </si>
  <si>
    <t>41033300 Субвенція з державного бюджету місцевим бюджетам на реалізацію заходів, спрямованих на розвиток системи охорони здоров'я у сільській місцевості</t>
  </si>
  <si>
    <t>41033200 Субвенція з державного бюджету місцевим бюджетам на формування інфраструктури об'єднаних територіальних громад</t>
  </si>
  <si>
    <t>41031500 Субвенція з державного бюджету міському бюджету міста Жовті Води на виконання заходів щодо радіаційного та соціального захисту населення міста Жовті Води </t>
  </si>
  <si>
    <r>
      <rPr>
        <b/>
        <sz val="10"/>
        <rFont val="Times New Roman"/>
        <family val="1"/>
        <charset val="204"/>
      </rPr>
      <t xml:space="preserve">(41030000) Субвенції з державного бюджету місцевим бюджетам </t>
    </r>
    <r>
      <rPr>
        <sz val="10"/>
        <rFont val="Times New Roman"/>
        <family val="1"/>
        <charset val="204"/>
      </rPr>
      <t>Subventions</t>
    </r>
    <r>
      <rPr>
        <sz val="10"/>
        <color indexed="10"/>
        <rFont val="Times New Roman"/>
        <family val="1"/>
        <charset val="204"/>
      </rPr>
      <t xml:space="preserve"> </t>
    </r>
  </si>
  <si>
    <t>41021000 Додаткова дотація з державного бюджету місцевим бюджетам на компенсацію втрат доходів місцевих бюджетів внаслідок наданих державою податкових пільг зі сплати земельного податку суб'єктам космічної діяльності</t>
  </si>
  <si>
    <t>41020800 Додаткова дотація з державного бюджету міському бюджету міста Славутича на забезпечення утримання соціальної інфраструктури міста Славутича </t>
  </si>
  <si>
    <t>41020200 Додаткова дотація з державного бюджету місцевим бюджетам на здійснення переданих з державного бюджету видатків з утримання закладів освіти та охорони здоров’я</t>
  </si>
  <si>
    <r>
      <rPr>
        <b/>
        <sz val="10"/>
        <rFont val="Times New Roman"/>
        <family val="1"/>
        <charset val="204"/>
      </rPr>
      <t>(41020100) Базова дотація</t>
    </r>
    <r>
      <rPr>
        <sz val="10"/>
        <color indexed="10"/>
        <rFont val="Times New Roman"/>
        <family val="1"/>
        <charset val="204"/>
      </rPr>
      <t xml:space="preserve"> </t>
    </r>
  </si>
  <si>
    <r>
      <rPr>
        <b/>
        <sz val="10"/>
        <rFont val="Times New Roman"/>
        <family val="1"/>
        <charset val="204"/>
      </rPr>
      <t xml:space="preserve">(41020000) Дотації з державного бюджету місцевим бюджетам </t>
    </r>
    <r>
      <rPr>
        <sz val="10"/>
        <rFont val="Times New Roman"/>
        <family val="1"/>
        <charset val="204"/>
      </rPr>
      <t xml:space="preserve">Dotations </t>
    </r>
  </si>
  <si>
    <r>
      <rPr>
        <sz val="10"/>
        <rFont val="Times New Roman"/>
        <family val="1"/>
        <charset val="204"/>
      </rPr>
      <t>(</t>
    </r>
    <r>
      <rPr>
        <b/>
        <sz val="10"/>
        <rFont val="Times New Roman"/>
        <family val="1"/>
        <charset val="204"/>
      </rPr>
      <t>40000000) Офіційні трансферти</t>
    </r>
    <r>
      <rPr>
        <sz val="10"/>
        <rFont val="Times New Roman"/>
        <family val="1"/>
        <charset val="204"/>
      </rPr>
      <t xml:space="preserve"> Official transfers  </t>
    </r>
  </si>
  <si>
    <r>
      <rPr>
        <b/>
        <sz val="10"/>
        <rFont val="Times New Roman"/>
        <family val="1"/>
        <charset val="204"/>
      </rPr>
      <t xml:space="preserve"> (30000000) Доходи від операцій з капіталом</t>
    </r>
    <r>
      <rPr>
        <sz val="10"/>
        <color indexed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Income from capital transactions</t>
    </r>
    <r>
      <rPr>
        <sz val="10"/>
        <color indexed="10"/>
        <rFont val="Times New Roman"/>
        <family val="1"/>
        <charset val="204"/>
      </rPr>
      <t xml:space="preserve"> </t>
    </r>
  </si>
  <si>
    <r>
      <rPr>
        <b/>
        <sz val="10"/>
        <rFont val="Times New Roman"/>
        <family val="1"/>
        <charset val="204"/>
      </rPr>
      <t>(20000000) Неподаткові надходження</t>
    </r>
    <r>
      <rPr>
        <sz val="10"/>
        <rFont val="Times New Roman"/>
        <family val="1"/>
        <charset val="204"/>
      </rPr>
      <t xml:space="preserve"> Non-tax revenues </t>
    </r>
  </si>
  <si>
    <r>
      <rPr>
        <b/>
        <sz val="10"/>
        <rFont val="Times New Roman"/>
        <family val="1"/>
        <charset val="204"/>
      </rPr>
      <t xml:space="preserve">(1300000) Рентна плата та плата за використання природних ресурсів </t>
    </r>
    <r>
      <rPr>
        <sz val="10"/>
        <rFont val="Times New Roman"/>
        <family val="1"/>
        <charset val="204"/>
      </rPr>
      <t xml:space="preserve">Fees and charges for special use of natural resources </t>
    </r>
    <r>
      <rPr>
        <sz val="10"/>
        <color indexed="10"/>
        <rFont val="Times New Roman"/>
        <family val="1"/>
        <charset val="204"/>
      </rPr>
      <t xml:space="preserve"> </t>
    </r>
  </si>
  <si>
    <r>
      <rPr>
        <b/>
        <sz val="10"/>
        <rFont val="Times New Roman"/>
        <family val="1"/>
        <charset val="204"/>
      </rPr>
      <t>(12000000) Податки на власність</t>
    </r>
    <r>
      <rPr>
        <sz val="10"/>
        <rFont val="Times New Roman"/>
        <family val="1"/>
        <charset val="204"/>
      </rPr>
      <t xml:space="preserve"> Property tax  </t>
    </r>
  </si>
  <si>
    <r>
      <rPr>
        <b/>
        <sz val="10"/>
        <rFont val="Times New Roman"/>
        <family val="1"/>
        <charset val="204"/>
      </rPr>
      <t xml:space="preserve"> (11020000) Податок на прибуток підприємств</t>
    </r>
    <r>
      <rPr>
        <sz val="10"/>
        <rFont val="Times New Roman"/>
        <family val="1"/>
        <charset val="204"/>
      </rPr>
      <t xml:space="preserve"> Corporate income tax </t>
    </r>
  </si>
  <si>
    <r>
      <t xml:space="preserve"> </t>
    </r>
    <r>
      <rPr>
        <b/>
        <sz val="10"/>
        <rFont val="Times New Roman"/>
        <family val="1"/>
        <charset val="204"/>
      </rPr>
      <t>(11010000)</t>
    </r>
    <r>
      <rPr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Податок та збір на доходи фізичних осіб</t>
    </r>
    <r>
      <rPr>
        <sz val="10"/>
        <rFont val="Times New Roman"/>
        <family val="1"/>
        <charset val="204"/>
      </rPr>
      <t xml:space="preserve"> Personal income tax</t>
    </r>
  </si>
  <si>
    <r>
      <rPr>
        <b/>
        <sz val="10"/>
        <rFont val="Times New Roman"/>
        <family val="1"/>
        <charset val="204"/>
      </rPr>
      <t>(10000000)</t>
    </r>
    <r>
      <rPr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Податкові надходження</t>
    </r>
    <r>
      <rPr>
        <sz val="10"/>
        <rFont val="Times New Roman"/>
        <family val="1"/>
        <charset val="204"/>
      </rPr>
      <t xml:space="preserve"> Taxes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</si>
</sst>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</font>
    <font>
      <sz val="18"/>
      <color theme="3"/>
      <name val="Cambria"/>
      <family val="2"/>
      <charset val="204"/>
      <scheme val="major"/>
    </font>
    <font>
      <sz val="10"/>
      <color theme="1"/>
      <name val="Verdana"/>
      <family val="2"/>
      <charset val="204"/>
    </font>
    <font>
      <b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indexed="10"/>
      <name val="Calibri"/>
      <family val="2"/>
      <charset val="204"/>
    </font>
    <font>
      <sz val="12"/>
      <color indexed="10"/>
      <name val="Times New Roman"/>
      <family val="1"/>
      <charset val="204"/>
    </font>
  </fonts>
  <fills count="4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4" fillId="8" borderId="2" applyNumberFormat="0" applyAlignment="0" applyProtection="0"/>
    <xf numFmtId="0" fontId="5" fillId="9" borderId="3" applyNumberFormat="0" applyAlignment="0" applyProtection="0"/>
    <xf numFmtId="0" fontId="6" fillId="9" borderId="2" applyNumberFormat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7" applyNumberFormat="0" applyFill="0" applyAlignment="0" applyProtection="0"/>
    <xf numFmtId="0" fontId="11" fillId="10" borderId="8" applyNumberFormat="0" applyAlignment="0" applyProtection="0"/>
    <xf numFmtId="0" fontId="12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1" fillId="0" borderId="0"/>
    <xf numFmtId="0" fontId="14" fillId="12" borderId="0" applyNumberFormat="0" applyBorder="0" applyAlignment="0" applyProtection="0"/>
    <xf numFmtId="0" fontId="15" fillId="0" borderId="0" applyNumberFormat="0" applyFill="0" applyBorder="0" applyAlignment="0" applyProtection="0"/>
    <xf numFmtId="0" fontId="2" fillId="13" borderId="9" applyNumberFormat="0" applyFont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14" borderId="0" applyNumberFormat="0" applyBorder="0" applyAlignment="0" applyProtection="0"/>
    <xf numFmtId="0" fontId="24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3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3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3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" fillId="41" borderId="0" applyNumberFormat="0" applyBorder="0" applyAlignment="0" applyProtection="0"/>
    <xf numFmtId="0" fontId="25" fillId="0" borderId="0" applyNumberFormat="0" applyFill="0" applyBorder="0" applyAlignment="0" applyProtection="0"/>
    <xf numFmtId="0" fontId="29" fillId="0" borderId="0"/>
  </cellStyleXfs>
  <cellXfs count="12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0" fillId="15" borderId="0" xfId="0" applyFill="1" applyAlignment="1">
      <alignment vertical="top"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0" fillId="15" borderId="0" xfId="0" applyFill="1" applyAlignment="1">
      <alignment wrapText="1"/>
    </xf>
    <xf numFmtId="0" fontId="20" fillId="15" borderId="0" xfId="0" applyFont="1" applyFill="1" applyAlignment="1">
      <alignment wrapText="1"/>
    </xf>
    <xf numFmtId="2" fontId="0" fillId="0" borderId="0" xfId="0" applyNumberFormat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0" borderId="0" xfId="0" applyFill="1" applyAlignment="1">
      <alignment vertical="top" wrapText="1"/>
    </xf>
    <xf numFmtId="0" fontId="0" fillId="0" borderId="0" xfId="0"/>
    <xf numFmtId="2" fontId="19" fillId="0" borderId="1" xfId="0" applyNumberFormat="1" applyFont="1" applyFill="1" applyBorder="1" applyAlignment="1">
      <alignment vertical="top" wrapText="1"/>
    </xf>
    <xf numFmtId="0" fontId="0" fillId="0" borderId="0" xfId="0" applyFont="1" applyAlignment="1">
      <alignment horizontal="center" vertical="center" wrapText="1"/>
    </xf>
    <xf numFmtId="0" fontId="0" fillId="0" borderId="0" xfId="0" applyFill="1"/>
    <xf numFmtId="2" fontId="19" fillId="15" borderId="1" xfId="0" applyNumberFormat="1" applyFont="1" applyFill="1" applyBorder="1" applyAlignment="1">
      <alignment vertical="top" wrapText="1"/>
    </xf>
    <xf numFmtId="0" fontId="20" fillId="0" borderId="0" xfId="0" applyFont="1" applyFill="1" applyAlignment="1">
      <alignment wrapText="1"/>
    </xf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17" borderId="1" xfId="0" applyFill="1" applyBorder="1"/>
    <xf numFmtId="0" fontId="0" fillId="0" borderId="1" xfId="0" applyFill="1" applyBorder="1"/>
    <xf numFmtId="0" fontId="0" fillId="16" borderId="1" xfId="0" applyFill="1" applyBorder="1"/>
    <xf numFmtId="0" fontId="0" fillId="15" borderId="1" xfId="0" applyFill="1" applyBorder="1"/>
    <xf numFmtId="2" fontId="0" fillId="0" borderId="1" xfId="0" applyNumberFormat="1" applyFill="1" applyBorder="1"/>
    <xf numFmtId="0" fontId="0" fillId="0" borderId="0" xfId="0" applyFill="1" applyAlignment="1">
      <alignment wrapText="1"/>
    </xf>
    <xf numFmtId="4" fontId="22" fillId="0" borderId="1" xfId="0" applyNumberFormat="1" applyFont="1" applyFill="1" applyBorder="1" applyAlignment="1" applyProtection="1">
      <alignment horizontal="right"/>
    </xf>
    <xf numFmtId="2" fontId="19" fillId="17" borderId="1" xfId="0" applyNumberFormat="1" applyFont="1" applyFill="1" applyBorder="1" applyAlignment="1">
      <alignment vertical="top" wrapText="1"/>
    </xf>
    <xf numFmtId="2" fontId="0" fillId="17" borderId="1" xfId="0" applyNumberFormat="1" applyFill="1" applyBorder="1"/>
    <xf numFmtId="2" fontId="0" fillId="16" borderId="1" xfId="0" applyNumberFormat="1" applyFill="1" applyBorder="1"/>
    <xf numFmtId="2" fontId="0" fillId="15" borderId="1" xfId="0" applyNumberFormat="1" applyFill="1" applyBorder="1"/>
    <xf numFmtId="2" fontId="22" fillId="0" borderId="1" xfId="0" applyNumberFormat="1" applyFont="1" applyFill="1" applyBorder="1" applyAlignment="1" applyProtection="1">
      <alignment horizontal="center" vertical="center"/>
      <protection locked="0"/>
    </xf>
    <xf numFmtId="0" fontId="19" fillId="18" borderId="1" xfId="0" applyFont="1" applyFill="1" applyBorder="1" applyAlignment="1">
      <alignment horizontal="center" vertical="center" wrapText="1"/>
    </xf>
    <xf numFmtId="0" fontId="19" fillId="18" borderId="1" xfId="0" applyFont="1" applyFill="1" applyBorder="1" applyAlignment="1">
      <alignment horizontal="left" vertical="top" wrapText="1"/>
    </xf>
    <xf numFmtId="0" fontId="19" fillId="18" borderId="1" xfId="0" applyFont="1" applyFill="1" applyBorder="1" applyAlignment="1">
      <alignment horizontal="left"/>
    </xf>
    <xf numFmtId="0" fontId="19" fillId="19" borderId="1" xfId="0" applyFont="1" applyFill="1" applyBorder="1" applyAlignment="1">
      <alignment horizontal="center" vertical="center" wrapText="1"/>
    </xf>
    <xf numFmtId="0" fontId="21" fillId="19" borderId="1" xfId="0" applyFont="1" applyFill="1" applyBorder="1" applyAlignment="1">
      <alignment horizontal="center" vertical="center" wrapText="1"/>
    </xf>
    <xf numFmtId="0" fontId="19" fillId="19" borderId="1" xfId="0" applyFont="1" applyFill="1" applyBorder="1" applyAlignment="1">
      <alignment horizontal="center" vertical="center"/>
    </xf>
    <xf numFmtId="2" fontId="19" fillId="16" borderId="1" xfId="0" applyNumberFormat="1" applyFont="1" applyFill="1" applyBorder="1" applyAlignment="1">
      <alignment vertical="top" wrapText="1"/>
    </xf>
    <xf numFmtId="2" fontId="0" fillId="20" borderId="1" xfId="0" applyNumberFormat="1" applyFill="1" applyBorder="1"/>
    <xf numFmtId="0" fontId="19" fillId="21" borderId="1" xfId="0" applyFont="1" applyFill="1" applyBorder="1" applyAlignment="1">
      <alignment horizontal="center" vertical="center" wrapText="1"/>
    </xf>
    <xf numFmtId="0" fontId="0" fillId="0" borderId="0" xfId="0"/>
    <xf numFmtId="0" fontId="23" fillId="0" borderId="11" xfId="18" applyFont="1" applyFill="1" applyBorder="1" applyAlignment="1">
      <alignment horizontal="center" vertical="center" wrapText="1"/>
    </xf>
    <xf numFmtId="0" fontId="0" fillId="0" borderId="0" xfId="0"/>
    <xf numFmtId="0" fontId="23" fillId="0" borderId="11" xfId="18" applyFont="1" applyFill="1" applyBorder="1" applyAlignment="1">
      <alignment horizontal="center" vertical="center" wrapText="1"/>
    </xf>
    <xf numFmtId="0" fontId="23" fillId="17" borderId="11" xfId="18" applyFont="1" applyFill="1" applyBorder="1" applyAlignment="1">
      <alignment horizontal="center" vertical="center" wrapText="1"/>
    </xf>
    <xf numFmtId="0" fontId="19" fillId="17" borderId="11" xfId="0" applyFont="1" applyFill="1" applyBorder="1" applyAlignment="1">
      <alignment horizontal="center" vertical="center" wrapText="1"/>
    </xf>
    <xf numFmtId="2" fontId="22" fillId="0" borderId="12" xfId="0" applyNumberFormat="1" applyFont="1" applyFill="1" applyBorder="1" applyAlignment="1" applyProtection="1">
      <alignment horizontal="right"/>
    </xf>
    <xf numFmtId="2" fontId="22" fillId="17" borderId="1" xfId="0" applyNumberFormat="1" applyFont="1" applyFill="1" applyBorder="1" applyAlignment="1" applyProtection="1">
      <alignment horizontal="right"/>
    </xf>
    <xf numFmtId="2" fontId="22" fillId="0" borderId="13" xfId="0" applyNumberFormat="1" applyFont="1" applyFill="1" applyBorder="1" applyAlignment="1" applyProtection="1">
      <alignment horizontal="right"/>
    </xf>
    <xf numFmtId="0" fontId="23" fillId="0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2" fontId="19" fillId="0" borderId="1" xfId="0" applyNumberFormat="1" applyFont="1" applyBorder="1" applyAlignment="1">
      <alignment vertical="top" wrapText="1"/>
    </xf>
    <xf numFmtId="2" fontId="0" fillId="0" borderId="0" xfId="0" applyNumberFormat="1" applyAlignment="1">
      <alignment vertical="top" wrapText="1"/>
    </xf>
    <xf numFmtId="2" fontId="0" fillId="0" borderId="0" xfId="0" applyNumberFormat="1" applyFont="1"/>
    <xf numFmtId="2" fontId="19" fillId="22" borderId="1" xfId="0" applyNumberFormat="1" applyFont="1" applyFill="1" applyBorder="1" applyAlignment="1">
      <alignment vertical="top" wrapText="1"/>
    </xf>
    <xf numFmtId="2" fontId="19" fillId="21" borderId="1" xfId="0" applyNumberFormat="1" applyFont="1" applyFill="1" applyBorder="1" applyAlignment="1">
      <alignment vertical="top" wrapText="1"/>
    </xf>
    <xf numFmtId="0" fontId="0" fillId="0" borderId="0" xfId="0" quotePrefix="1" applyAlignment="1">
      <alignment wrapText="1"/>
    </xf>
    <xf numFmtId="0" fontId="19" fillId="23" borderId="1" xfId="0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vertical="top" wrapText="1"/>
    </xf>
    <xf numFmtId="2" fontId="0" fillId="0" borderId="0" xfId="0" applyNumberFormat="1"/>
    <xf numFmtId="0" fontId="26" fillId="0" borderId="14" xfId="0" applyFont="1" applyBorder="1" applyAlignment="1">
      <alignment horizontal="right" vertical="center" wrapText="1"/>
    </xf>
    <xf numFmtId="164" fontId="19" fillId="17" borderId="1" xfId="0" applyNumberFormat="1" applyFont="1" applyFill="1" applyBorder="1" applyAlignment="1">
      <alignment vertical="top" wrapText="1"/>
    </xf>
    <xf numFmtId="0" fontId="27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1" xfId="18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7" fillId="0" borderId="11" xfId="18" applyFont="1" applyFill="1" applyBorder="1" applyAlignment="1">
      <alignment horizontal="center" vertical="center" wrapText="1"/>
    </xf>
    <xf numFmtId="0" fontId="22" fillId="0" borderId="1" xfId="18" applyFont="1" applyFill="1" applyBorder="1" applyAlignment="1">
      <alignment horizontal="center" vertical="center" wrapText="1"/>
    </xf>
    <xf numFmtId="0" fontId="22" fillId="42" borderId="1" xfId="0" applyFont="1" applyFill="1" applyBorder="1" applyAlignment="1">
      <alignment horizontal="center" vertical="center" wrapText="1"/>
    </xf>
    <xf numFmtId="0" fontId="22" fillId="43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top" wrapText="1"/>
    </xf>
    <xf numFmtId="2" fontId="22" fillId="0" borderId="1" xfId="0" applyNumberFormat="1" applyFont="1" applyFill="1" applyBorder="1" applyAlignment="1">
      <alignment vertical="top" wrapText="1"/>
    </xf>
    <xf numFmtId="2" fontId="28" fillId="44" borderId="1" xfId="0" applyNumberFormat="1" applyFont="1" applyFill="1" applyBorder="1" applyAlignment="1">
      <alignment vertical="top" wrapText="1"/>
    </xf>
    <xf numFmtId="2" fontId="28" fillId="0" borderId="1" xfId="0" applyNumberFormat="1" applyFont="1" applyFill="1" applyBorder="1" applyAlignment="1">
      <alignment vertical="top" wrapText="1"/>
    </xf>
    <xf numFmtId="0" fontId="22" fillId="0" borderId="15" xfId="0" applyFont="1" applyFill="1" applyBorder="1" applyAlignment="1">
      <alignment horizontal="right" vertical="center" wrapText="1"/>
    </xf>
    <xf numFmtId="164" fontId="22" fillId="43" borderId="1" xfId="0" applyNumberFormat="1" applyFont="1" applyFill="1" applyBorder="1" applyAlignment="1">
      <alignment vertical="top" wrapText="1"/>
    </xf>
    <xf numFmtId="164" fontId="28" fillId="0" borderId="1" xfId="0" applyNumberFormat="1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horizontal="right" vertical="top" wrapText="1"/>
    </xf>
    <xf numFmtId="0" fontId="22" fillId="0" borderId="1" xfId="0" applyFont="1" applyFill="1" applyBorder="1" applyAlignment="1">
      <alignment horizontal="left"/>
    </xf>
    <xf numFmtId="164" fontId="28" fillId="44" borderId="1" xfId="0" applyNumberFormat="1" applyFont="1" applyFill="1" applyBorder="1" applyAlignment="1">
      <alignment vertical="top" wrapText="1"/>
    </xf>
    <xf numFmtId="4" fontId="22" fillId="0" borderId="0" xfId="0" applyNumberFormat="1" applyFont="1" applyFill="1" applyAlignment="1">
      <alignment wrapText="1"/>
    </xf>
    <xf numFmtId="2" fontId="28" fillId="44" borderId="1" xfId="0" applyNumberFormat="1" applyFont="1" applyFill="1" applyBorder="1" applyAlignment="1" applyProtection="1">
      <alignment horizontal="right"/>
    </xf>
    <xf numFmtId="4" fontId="22" fillId="0" borderId="0" xfId="0" applyNumberFormat="1" applyFont="1" applyFill="1" applyAlignment="1">
      <alignment vertical="center"/>
    </xf>
    <xf numFmtId="0" fontId="29" fillId="0" borderId="0" xfId="45"/>
    <xf numFmtId="0" fontId="29" fillId="0" borderId="0" xfId="45" applyFill="1"/>
    <xf numFmtId="0" fontId="28" fillId="0" borderId="0" xfId="45" applyFont="1"/>
    <xf numFmtId="164" fontId="22" fillId="17" borderId="1" xfId="45" applyNumberFormat="1" applyFont="1" applyFill="1" applyBorder="1" applyAlignment="1">
      <alignment vertical="top" wrapText="1"/>
    </xf>
    <xf numFmtId="2" fontId="22" fillId="17" borderId="1" xfId="45" applyNumberFormat="1" applyFont="1" applyFill="1" applyBorder="1" applyAlignment="1">
      <alignment vertical="top" wrapText="1"/>
    </xf>
    <xf numFmtId="164" fontId="28" fillId="0" borderId="1" xfId="45" applyNumberFormat="1" applyFont="1" applyFill="1" applyBorder="1" applyAlignment="1">
      <alignment vertical="top" wrapText="1"/>
    </xf>
    <xf numFmtId="2" fontId="22" fillId="17" borderId="1" xfId="45" applyNumberFormat="1" applyFont="1" applyFill="1" applyBorder="1"/>
    <xf numFmtId="2" fontId="30" fillId="44" borderId="1" xfId="45" applyNumberFormat="1" applyFont="1" applyFill="1" applyBorder="1"/>
    <xf numFmtId="0" fontId="22" fillId="17" borderId="16" xfId="45" applyFont="1" applyFill="1" applyBorder="1" applyAlignment="1">
      <alignment horizontal="right" vertical="center" wrapText="1"/>
    </xf>
    <xf numFmtId="2" fontId="28" fillId="0" borderId="1" xfId="45" applyNumberFormat="1" applyFont="1" applyFill="1" applyBorder="1" applyAlignment="1">
      <alignment vertical="top" wrapText="1"/>
    </xf>
    <xf numFmtId="2" fontId="28" fillId="16" borderId="1" xfId="45" applyNumberFormat="1" applyFont="1" applyFill="1" applyBorder="1" applyAlignment="1">
      <alignment vertical="top" wrapText="1"/>
    </xf>
    <xf numFmtId="2" fontId="22" fillId="44" borderId="1" xfId="45" applyNumberFormat="1" applyFont="1" applyFill="1" applyBorder="1" applyAlignment="1">
      <alignment vertical="top" wrapText="1"/>
    </xf>
    <xf numFmtId="2" fontId="28" fillId="44" borderId="1" xfId="45" applyNumberFormat="1" applyFont="1" applyFill="1" applyBorder="1" applyAlignment="1">
      <alignment vertical="top" wrapText="1"/>
    </xf>
    <xf numFmtId="0" fontId="30" fillId="44" borderId="1" xfId="45" applyFont="1" applyFill="1" applyBorder="1"/>
    <xf numFmtId="0" fontId="22" fillId="0" borderId="1" xfId="45" applyFont="1" applyFill="1" applyBorder="1" applyAlignment="1">
      <alignment horizontal="left"/>
    </xf>
    <xf numFmtId="2" fontId="22" fillId="44" borderId="1" xfId="45" applyNumberFormat="1" applyFont="1" applyFill="1" applyBorder="1"/>
    <xf numFmtId="2" fontId="22" fillId="44" borderId="1" xfId="45" applyNumberFormat="1" applyFont="1" applyFill="1" applyBorder="1" applyAlignment="1">
      <alignment horizontal="right" vertical="center" wrapText="1"/>
    </xf>
    <xf numFmtId="2" fontId="28" fillId="44" borderId="1" xfId="45" applyNumberFormat="1" applyFont="1" applyFill="1" applyBorder="1" applyAlignment="1" applyProtection="1">
      <alignment horizontal="right"/>
    </xf>
    <xf numFmtId="0" fontId="22" fillId="0" borderId="1" xfId="45" applyFont="1" applyFill="1" applyBorder="1" applyAlignment="1">
      <alignment horizontal="left" vertical="top" wrapText="1"/>
    </xf>
    <xf numFmtId="164" fontId="28" fillId="44" borderId="1" xfId="45" applyNumberFormat="1" applyFont="1" applyFill="1" applyBorder="1" applyAlignment="1">
      <alignment vertical="top" wrapText="1"/>
    </xf>
    <xf numFmtId="2" fontId="22" fillId="17" borderId="1" xfId="45" applyNumberFormat="1" applyFont="1" applyFill="1" applyBorder="1" applyAlignment="1">
      <alignment horizontal="right" vertical="center" wrapText="1"/>
    </xf>
    <xf numFmtId="2" fontId="30" fillId="44" borderId="17" xfId="45" applyNumberFormat="1" applyFont="1" applyFill="1" applyBorder="1"/>
    <xf numFmtId="0" fontId="31" fillId="0" borderId="0" xfId="45" applyFont="1"/>
    <xf numFmtId="0" fontId="22" fillId="45" borderId="1" xfId="45" applyFont="1" applyFill="1" applyBorder="1" applyAlignment="1">
      <alignment horizontal="center" vertical="center" wrapText="1"/>
    </xf>
    <xf numFmtId="0" fontId="28" fillId="46" borderId="1" xfId="45" applyFont="1" applyFill="1" applyBorder="1" applyAlignment="1">
      <alignment horizontal="center" vertical="center" wrapText="1"/>
    </xf>
    <xf numFmtId="0" fontId="22" fillId="47" borderId="1" xfId="45" applyFont="1" applyFill="1" applyBorder="1" applyAlignment="1">
      <alignment horizontal="center" vertical="center" wrapText="1"/>
    </xf>
    <xf numFmtId="0" fontId="22" fillId="0" borderId="0" xfId="45" applyFont="1" applyFill="1" applyAlignment="1">
      <alignment horizontal="center" vertical="center" wrapText="1"/>
    </xf>
    <xf numFmtId="0" fontId="22" fillId="0" borderId="0" xfId="45" applyFont="1" applyAlignment="1">
      <alignment horizontal="center" vertical="center" wrapText="1"/>
    </xf>
    <xf numFmtId="0" fontId="28" fillId="46" borderId="18" xfId="45" applyFont="1" applyFill="1" applyBorder="1" applyAlignment="1">
      <alignment horizontal="center" vertical="center" wrapText="1"/>
    </xf>
    <xf numFmtId="0" fontId="32" fillId="44" borderId="19" xfId="18" applyFont="1" applyFill="1" applyBorder="1" applyAlignment="1">
      <alignment horizontal="center" vertical="center" wrapText="1"/>
    </xf>
    <xf numFmtId="0" fontId="22" fillId="0" borderId="1" xfId="45" applyFont="1" applyBorder="1" applyAlignment="1">
      <alignment horizontal="center" vertical="center" wrapText="1"/>
    </xf>
    <xf numFmtId="0" fontId="32" fillId="44" borderId="11" xfId="18" applyFont="1" applyFill="1" applyBorder="1" applyAlignment="1">
      <alignment horizontal="center" vertical="center" wrapText="1"/>
    </xf>
    <xf numFmtId="0" fontId="23" fillId="48" borderId="11" xfId="18" applyFont="1" applyFill="1" applyBorder="1" applyAlignment="1">
      <alignment horizontal="center" vertical="center" wrapText="1"/>
    </xf>
    <xf numFmtId="0" fontId="32" fillId="0" borderId="11" xfId="18" applyFont="1" applyFill="1" applyBorder="1" applyAlignment="1">
      <alignment horizontal="center" vertical="center" wrapText="1"/>
    </xf>
    <xf numFmtId="0" fontId="27" fillId="48" borderId="11" xfId="18" applyFont="1" applyFill="1" applyBorder="1" applyAlignment="1">
      <alignment horizontal="center" vertical="center" wrapText="1"/>
    </xf>
    <xf numFmtId="0" fontId="22" fillId="48" borderId="11" xfId="18" applyFont="1" applyFill="1" applyBorder="1" applyAlignment="1">
      <alignment horizontal="center" vertical="center" wrapText="1"/>
    </xf>
    <xf numFmtId="0" fontId="28" fillId="0" borderId="11" xfId="18" applyFont="1" applyFill="1" applyBorder="1" applyAlignment="1">
      <alignment horizontal="center" vertical="center" wrapText="1"/>
    </xf>
    <xf numFmtId="0" fontId="28" fillId="44" borderId="11" xfId="45" applyFont="1" applyFill="1" applyBorder="1" applyAlignment="1">
      <alignment horizontal="center" vertical="center" wrapText="1"/>
    </xf>
    <xf numFmtId="0" fontId="22" fillId="46" borderId="1" xfId="45" applyFont="1" applyFill="1" applyBorder="1" applyAlignment="1">
      <alignment horizontal="center" vertical="center" wrapText="1"/>
    </xf>
    <xf numFmtId="0" fontId="27" fillId="0" borderId="1" xfId="45" applyFont="1" applyFill="1" applyBorder="1" applyAlignment="1">
      <alignment horizontal="center" vertical="center" wrapText="1"/>
    </xf>
  </cellXfs>
  <cellStyles count="46">
    <cellStyle name="20% — акцент1" xfId="26" builtinId="30" customBuiltin="1"/>
    <cellStyle name="20% — акцент2" xfId="29" builtinId="34" customBuiltin="1"/>
    <cellStyle name="20% — акцент3" xfId="32" builtinId="38" customBuiltin="1"/>
    <cellStyle name="20% — акцент4" xfId="35" builtinId="42" customBuiltin="1"/>
    <cellStyle name="20% — акцент5" xfId="38" builtinId="46" customBuiltin="1"/>
    <cellStyle name="20% — акцент6" xfId="41" builtinId="50" customBuiltin="1"/>
    <cellStyle name="40% — акцент1" xfId="27" builtinId="31" customBuiltin="1"/>
    <cellStyle name="40% — акцент2" xfId="30" builtinId="35" customBuiltin="1"/>
    <cellStyle name="40% — акцент3" xfId="33" builtinId="39" customBuiltin="1"/>
    <cellStyle name="40% — акцент4" xfId="36" builtinId="43" customBuiltin="1"/>
    <cellStyle name="40% — акцент5" xfId="39" builtinId="47" customBuiltin="1"/>
    <cellStyle name="40% — акцент6" xfId="42" builtinId="51" customBuiltin="1"/>
    <cellStyle name="60% — акцент1" xfId="28" builtinId="32" customBuiltin="1"/>
    <cellStyle name="60% — акцент2" xfId="31" builtinId="36" customBuiltin="1"/>
    <cellStyle name="60% — акцент3" xfId="34" builtinId="40" customBuiltin="1"/>
    <cellStyle name="60% — акцент4" xfId="37" builtinId="44" customBuiltin="1"/>
    <cellStyle name="60% — акцент5" xfId="40" builtinId="48" customBuiltin="1"/>
    <cellStyle name="60% — акцент6" xfId="43" builtinId="52" customBuiltin="1"/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азвание 2" xfId="44"/>
    <cellStyle name="Нейтральный" xfId="17" builtinId="28" customBuiltin="1"/>
    <cellStyle name="Обычный" xfId="0" builtinId="0"/>
    <cellStyle name="Обычный 2" xfId="18"/>
    <cellStyle name="Обычный 3" xfId="25"/>
    <cellStyle name="Обычный 4" xfId="45"/>
    <cellStyle name="Плохой" xfId="19" builtinId="27" customBuiltin="1"/>
    <cellStyle name="Пояснение" xfId="20" builtinId="53" customBuiltin="1"/>
    <cellStyle name="Примечание" xfId="21" builtinId="10" customBuiltin="1"/>
    <cellStyle name="Связанная ячейка" xfId="22" builtinId="24" customBuiltin="1"/>
    <cellStyle name="Текст предупреждения" xfId="23" builtinId="11" customBuiltin="1"/>
    <cellStyle name="Хороший" xfId="2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Kharkiv_Oblast.png" TargetMode="External"/><Relationship Id="rId18" Type="http://schemas.openxmlformats.org/officeDocument/2006/relationships/hyperlink" Target="https://uk.wikipedia.org/wiki/%D0%A4%D0%B0%D0%B9%D0%BB:Flag_of_Chernihiv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nivtsi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Cherkasy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melnytskyi_Oblast.pn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Ternopil_Oblast.sv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erson_Oblast.svg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Kharkiv_Oblast.png" TargetMode="External"/><Relationship Id="rId18" Type="http://schemas.openxmlformats.org/officeDocument/2006/relationships/hyperlink" Target="https://uk.wikipedia.org/wiki/%D0%A4%D0%B0%D0%B9%D0%BB:Flag_of_Chernihiv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nivtsi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Cherkasy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melnytskyi_Oblast.pn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Ternopil_Oblast.sv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erson_Oblast.svg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Kharkiv_Oblast.png" TargetMode="External"/><Relationship Id="rId18" Type="http://schemas.openxmlformats.org/officeDocument/2006/relationships/hyperlink" Target="https://uk.wikipedia.org/wiki/%D0%A4%D0%B0%D0%B9%D0%BB:Flag_of_Chernihiv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nivtsi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Cherkasy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melnytskyi_Oblast.pn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Ternopil_Oblast.sv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erson_Oblast.svg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Kharkiv_Oblast.png" TargetMode="External"/><Relationship Id="rId18" Type="http://schemas.openxmlformats.org/officeDocument/2006/relationships/hyperlink" Target="https://uk.wikipedia.org/wiki/%D0%A4%D0%B0%D0%B9%D0%BB:Flag_of_Chernihiv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nivtsi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Cherkasy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melnytskyi_Oblast.pn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Ternopil_Oblast.sv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erson_Oblast.svg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Kharkiv_Oblast.png" TargetMode="External"/><Relationship Id="rId18" Type="http://schemas.openxmlformats.org/officeDocument/2006/relationships/hyperlink" Target="https://uk.wikipedia.org/wiki/%D0%A4%D0%B0%D0%B9%D0%BB:Flag_of_Chernihiv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nivtsi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Cherkasy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melnytskyi_Oblast.pn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Ternopil_Oblast.sv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erson_Oblast.svg" TargetMode="Externa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198120</xdr:colOff>
      <xdr:row>3</xdr:row>
      <xdr:rowOff>121920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62306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198120</xdr:colOff>
      <xdr:row>4</xdr:row>
      <xdr:rowOff>121920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81356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198120</xdr:colOff>
      <xdr:row>5</xdr:row>
      <xdr:rowOff>121920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00406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213360</xdr:colOff>
      <xdr:row>6</xdr:row>
      <xdr:rowOff>144780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194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213360</xdr:colOff>
      <xdr:row>7</xdr:row>
      <xdr:rowOff>144780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3850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213360</xdr:colOff>
      <xdr:row>9</xdr:row>
      <xdr:rowOff>144780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7660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213360</xdr:colOff>
      <xdr:row>10</xdr:row>
      <xdr:rowOff>144780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956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213360</xdr:colOff>
      <xdr:row>11</xdr:row>
      <xdr:rowOff>144780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1470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213360</xdr:colOff>
      <xdr:row>12</xdr:row>
      <xdr:rowOff>144780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337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213360</xdr:colOff>
      <xdr:row>15</xdr:row>
      <xdr:rowOff>144780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9090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213360</xdr:colOff>
      <xdr:row>16</xdr:row>
      <xdr:rowOff>144780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099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213360</xdr:colOff>
      <xdr:row>17</xdr:row>
      <xdr:rowOff>144780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2900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213360</xdr:colOff>
      <xdr:row>19</xdr:row>
      <xdr:rowOff>144780</xdr:rowOff>
    </xdr:to>
    <xdr:sp macro="" textlink="">
      <xdr:nvSpPr>
        <xdr:cNvPr id="14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6710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213360</xdr:colOff>
      <xdr:row>20</xdr:row>
      <xdr:rowOff>144780</xdr:rowOff>
    </xdr:to>
    <xdr:sp macro="" textlink="">
      <xdr:nvSpPr>
        <xdr:cNvPr id="15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861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213360</xdr:colOff>
      <xdr:row>21</xdr:row>
      <xdr:rowOff>144780</xdr:rowOff>
    </xdr:to>
    <xdr:sp macro="" textlink="">
      <xdr:nvSpPr>
        <xdr:cNvPr id="16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0520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213360</xdr:colOff>
      <xdr:row>22</xdr:row>
      <xdr:rowOff>144780</xdr:rowOff>
    </xdr:to>
    <xdr:sp macro="" textlink="">
      <xdr:nvSpPr>
        <xdr:cNvPr id="17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242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213360</xdr:colOff>
      <xdr:row>23</xdr:row>
      <xdr:rowOff>144780</xdr:rowOff>
    </xdr:to>
    <xdr:sp macro="" textlink="">
      <xdr:nvSpPr>
        <xdr:cNvPr id="18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4330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213360</xdr:colOff>
      <xdr:row>24</xdr:row>
      <xdr:rowOff>144780</xdr:rowOff>
    </xdr:to>
    <xdr:sp macro="" textlink="">
      <xdr:nvSpPr>
        <xdr:cNvPr id="19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623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213360</xdr:colOff>
      <xdr:row>18</xdr:row>
      <xdr:rowOff>144780</xdr:rowOff>
    </xdr:to>
    <xdr:sp macro="" textlink="">
      <xdr:nvSpPr>
        <xdr:cNvPr id="20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4480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198120</xdr:colOff>
      <xdr:row>3</xdr:row>
      <xdr:rowOff>121920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54864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198120</xdr:colOff>
      <xdr:row>4</xdr:row>
      <xdr:rowOff>121920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73152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198120</xdr:colOff>
      <xdr:row>5</xdr:row>
      <xdr:rowOff>121920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91440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213360</xdr:colOff>
      <xdr:row>6</xdr:row>
      <xdr:rowOff>144780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0972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213360</xdr:colOff>
      <xdr:row>7</xdr:row>
      <xdr:rowOff>144780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2801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213360</xdr:colOff>
      <xdr:row>9</xdr:row>
      <xdr:rowOff>144780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164592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213360</xdr:colOff>
      <xdr:row>10</xdr:row>
      <xdr:rowOff>144780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18288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213360</xdr:colOff>
      <xdr:row>11</xdr:row>
      <xdr:rowOff>144780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0116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213360</xdr:colOff>
      <xdr:row>12</xdr:row>
      <xdr:rowOff>144780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2194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213360</xdr:colOff>
      <xdr:row>15</xdr:row>
      <xdr:rowOff>144780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27432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213360</xdr:colOff>
      <xdr:row>16</xdr:row>
      <xdr:rowOff>144780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29260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213360</xdr:colOff>
      <xdr:row>17</xdr:row>
      <xdr:rowOff>144780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31089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213360</xdr:colOff>
      <xdr:row>19</xdr:row>
      <xdr:rowOff>144780</xdr:rowOff>
    </xdr:to>
    <xdr:sp macro="" textlink="">
      <xdr:nvSpPr>
        <xdr:cNvPr id="14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347472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213360</xdr:colOff>
      <xdr:row>20</xdr:row>
      <xdr:rowOff>144780</xdr:rowOff>
    </xdr:to>
    <xdr:sp macro="" textlink="">
      <xdr:nvSpPr>
        <xdr:cNvPr id="15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36576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213360</xdr:colOff>
      <xdr:row>21</xdr:row>
      <xdr:rowOff>144780</xdr:rowOff>
    </xdr:to>
    <xdr:sp macro="" textlink="">
      <xdr:nvSpPr>
        <xdr:cNvPr id="16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38404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213360</xdr:colOff>
      <xdr:row>22</xdr:row>
      <xdr:rowOff>144780</xdr:rowOff>
    </xdr:to>
    <xdr:sp macro="" textlink="">
      <xdr:nvSpPr>
        <xdr:cNvPr id="17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0233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213360</xdr:colOff>
      <xdr:row>23</xdr:row>
      <xdr:rowOff>144780</xdr:rowOff>
    </xdr:to>
    <xdr:sp macro="" textlink="">
      <xdr:nvSpPr>
        <xdr:cNvPr id="18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20624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213360</xdr:colOff>
      <xdr:row>24</xdr:row>
      <xdr:rowOff>144780</xdr:rowOff>
    </xdr:to>
    <xdr:sp macro="" textlink="">
      <xdr:nvSpPr>
        <xdr:cNvPr id="19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438912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213360</xdr:colOff>
      <xdr:row>18</xdr:row>
      <xdr:rowOff>144780</xdr:rowOff>
    </xdr:to>
    <xdr:sp macro="" textlink="">
      <xdr:nvSpPr>
        <xdr:cNvPr id="20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329184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3</xdr:row>
      <xdr:rowOff>0</xdr:rowOff>
    </xdr:from>
    <xdr:to>
      <xdr:col>61</xdr:col>
      <xdr:colOff>0</xdr:colOff>
      <xdr:row>3</xdr:row>
      <xdr:rowOff>121920</xdr:rowOff>
    </xdr:to>
    <xdr:sp macro="" textlink="">
      <xdr:nvSpPr>
        <xdr:cNvPr id="2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371856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4</xdr:row>
      <xdr:rowOff>0</xdr:rowOff>
    </xdr:from>
    <xdr:to>
      <xdr:col>61</xdr:col>
      <xdr:colOff>0</xdr:colOff>
      <xdr:row>4</xdr:row>
      <xdr:rowOff>121920</xdr:rowOff>
    </xdr:to>
    <xdr:sp macro="" textlink="">
      <xdr:nvSpPr>
        <xdr:cNvPr id="2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371856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121920</xdr:rowOff>
    </xdr:to>
    <xdr:sp macro="" textlink="">
      <xdr:nvSpPr>
        <xdr:cNvPr id="2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371856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144780</xdr:rowOff>
    </xdr:to>
    <xdr:sp macro="" textlink="">
      <xdr:nvSpPr>
        <xdr:cNvPr id="2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371856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7</xdr:row>
      <xdr:rowOff>0</xdr:rowOff>
    </xdr:from>
    <xdr:to>
      <xdr:col>61</xdr:col>
      <xdr:colOff>0</xdr:colOff>
      <xdr:row>7</xdr:row>
      <xdr:rowOff>144780</xdr:rowOff>
    </xdr:to>
    <xdr:sp macro="" textlink="">
      <xdr:nvSpPr>
        <xdr:cNvPr id="2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71856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9</xdr:row>
      <xdr:rowOff>0</xdr:rowOff>
    </xdr:from>
    <xdr:to>
      <xdr:col>61</xdr:col>
      <xdr:colOff>0</xdr:colOff>
      <xdr:row>9</xdr:row>
      <xdr:rowOff>144780</xdr:rowOff>
    </xdr:to>
    <xdr:sp macro="" textlink="">
      <xdr:nvSpPr>
        <xdr:cNvPr id="2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371856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10</xdr:row>
      <xdr:rowOff>0</xdr:rowOff>
    </xdr:from>
    <xdr:to>
      <xdr:col>61</xdr:col>
      <xdr:colOff>0</xdr:colOff>
      <xdr:row>10</xdr:row>
      <xdr:rowOff>144780</xdr:rowOff>
    </xdr:to>
    <xdr:sp macro="" textlink="">
      <xdr:nvSpPr>
        <xdr:cNvPr id="2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371856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11</xdr:row>
      <xdr:rowOff>0</xdr:rowOff>
    </xdr:from>
    <xdr:to>
      <xdr:col>61</xdr:col>
      <xdr:colOff>0</xdr:colOff>
      <xdr:row>11</xdr:row>
      <xdr:rowOff>144780</xdr:rowOff>
    </xdr:to>
    <xdr:sp macro="" textlink="">
      <xdr:nvSpPr>
        <xdr:cNvPr id="2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371856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12</xdr:row>
      <xdr:rowOff>0</xdr:rowOff>
    </xdr:from>
    <xdr:to>
      <xdr:col>61</xdr:col>
      <xdr:colOff>0</xdr:colOff>
      <xdr:row>12</xdr:row>
      <xdr:rowOff>144780</xdr:rowOff>
    </xdr:to>
    <xdr:sp macro="" textlink="">
      <xdr:nvSpPr>
        <xdr:cNvPr id="2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371856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15</xdr:row>
      <xdr:rowOff>0</xdr:rowOff>
    </xdr:from>
    <xdr:to>
      <xdr:col>61</xdr:col>
      <xdr:colOff>0</xdr:colOff>
      <xdr:row>15</xdr:row>
      <xdr:rowOff>144780</xdr:rowOff>
    </xdr:to>
    <xdr:sp macro="" textlink="">
      <xdr:nvSpPr>
        <xdr:cNvPr id="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371856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16</xdr:row>
      <xdr:rowOff>0</xdr:rowOff>
    </xdr:from>
    <xdr:to>
      <xdr:col>61</xdr:col>
      <xdr:colOff>0</xdr:colOff>
      <xdr:row>16</xdr:row>
      <xdr:rowOff>144780</xdr:rowOff>
    </xdr:to>
    <xdr:sp macro="" textlink="">
      <xdr:nvSpPr>
        <xdr:cNvPr id="3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371856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17</xdr:row>
      <xdr:rowOff>0</xdr:rowOff>
    </xdr:from>
    <xdr:to>
      <xdr:col>61</xdr:col>
      <xdr:colOff>0</xdr:colOff>
      <xdr:row>17</xdr:row>
      <xdr:rowOff>144780</xdr:rowOff>
    </xdr:to>
    <xdr:sp macro="" textlink="">
      <xdr:nvSpPr>
        <xdr:cNvPr id="3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371856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19</xdr:row>
      <xdr:rowOff>0</xdr:rowOff>
    </xdr:from>
    <xdr:to>
      <xdr:col>61</xdr:col>
      <xdr:colOff>0</xdr:colOff>
      <xdr:row>19</xdr:row>
      <xdr:rowOff>144780</xdr:rowOff>
    </xdr:to>
    <xdr:sp macro="" textlink="">
      <xdr:nvSpPr>
        <xdr:cNvPr id="33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371856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20</xdr:row>
      <xdr:rowOff>0</xdr:rowOff>
    </xdr:from>
    <xdr:to>
      <xdr:col>61</xdr:col>
      <xdr:colOff>0</xdr:colOff>
      <xdr:row>20</xdr:row>
      <xdr:rowOff>144780</xdr:rowOff>
    </xdr:to>
    <xdr:sp macro="" textlink="">
      <xdr:nvSpPr>
        <xdr:cNvPr id="34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371856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21</xdr:row>
      <xdr:rowOff>0</xdr:rowOff>
    </xdr:from>
    <xdr:to>
      <xdr:col>61</xdr:col>
      <xdr:colOff>0</xdr:colOff>
      <xdr:row>21</xdr:row>
      <xdr:rowOff>144780</xdr:rowOff>
    </xdr:to>
    <xdr:sp macro="" textlink="">
      <xdr:nvSpPr>
        <xdr:cNvPr id="35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371856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22</xdr:row>
      <xdr:rowOff>0</xdr:rowOff>
    </xdr:from>
    <xdr:to>
      <xdr:col>61</xdr:col>
      <xdr:colOff>0</xdr:colOff>
      <xdr:row>22</xdr:row>
      <xdr:rowOff>144780</xdr:rowOff>
    </xdr:to>
    <xdr:sp macro="" textlink="">
      <xdr:nvSpPr>
        <xdr:cNvPr id="36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371856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23</xdr:row>
      <xdr:rowOff>0</xdr:rowOff>
    </xdr:from>
    <xdr:to>
      <xdr:col>61</xdr:col>
      <xdr:colOff>0</xdr:colOff>
      <xdr:row>23</xdr:row>
      <xdr:rowOff>144780</xdr:rowOff>
    </xdr:to>
    <xdr:sp macro="" textlink="">
      <xdr:nvSpPr>
        <xdr:cNvPr id="37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371856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24</xdr:row>
      <xdr:rowOff>0</xdr:rowOff>
    </xdr:from>
    <xdr:to>
      <xdr:col>61</xdr:col>
      <xdr:colOff>0</xdr:colOff>
      <xdr:row>24</xdr:row>
      <xdr:rowOff>144780</xdr:rowOff>
    </xdr:to>
    <xdr:sp macro="" textlink="">
      <xdr:nvSpPr>
        <xdr:cNvPr id="38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371856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61</xdr:col>
      <xdr:colOff>0</xdr:colOff>
      <xdr:row>18</xdr:row>
      <xdr:rowOff>0</xdr:rowOff>
    </xdr:from>
    <xdr:to>
      <xdr:col>61</xdr:col>
      <xdr:colOff>0</xdr:colOff>
      <xdr:row>18</xdr:row>
      <xdr:rowOff>144780</xdr:rowOff>
    </xdr:to>
    <xdr:sp macro="" textlink="">
      <xdr:nvSpPr>
        <xdr:cNvPr id="39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371856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3</xdr:row>
      <xdr:rowOff>0</xdr:rowOff>
    </xdr:from>
    <xdr:to>
      <xdr:col>66</xdr:col>
      <xdr:colOff>0</xdr:colOff>
      <xdr:row>3</xdr:row>
      <xdr:rowOff>121920</xdr:rowOff>
    </xdr:to>
    <xdr:sp macro="" textlink="">
      <xdr:nvSpPr>
        <xdr:cNvPr id="40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402336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4</xdr:row>
      <xdr:rowOff>0</xdr:rowOff>
    </xdr:from>
    <xdr:to>
      <xdr:col>66</xdr:col>
      <xdr:colOff>0</xdr:colOff>
      <xdr:row>4</xdr:row>
      <xdr:rowOff>121920</xdr:rowOff>
    </xdr:to>
    <xdr:sp macro="" textlink="">
      <xdr:nvSpPr>
        <xdr:cNvPr id="41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402336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5</xdr:row>
      <xdr:rowOff>0</xdr:rowOff>
    </xdr:from>
    <xdr:to>
      <xdr:col>66</xdr:col>
      <xdr:colOff>0</xdr:colOff>
      <xdr:row>5</xdr:row>
      <xdr:rowOff>121920</xdr:rowOff>
    </xdr:to>
    <xdr:sp macro="" textlink="">
      <xdr:nvSpPr>
        <xdr:cNvPr id="42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402336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144780</xdr:rowOff>
    </xdr:to>
    <xdr:sp macro="" textlink="">
      <xdr:nvSpPr>
        <xdr:cNvPr id="43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02336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7</xdr:row>
      <xdr:rowOff>0</xdr:rowOff>
    </xdr:from>
    <xdr:to>
      <xdr:col>66</xdr:col>
      <xdr:colOff>0</xdr:colOff>
      <xdr:row>7</xdr:row>
      <xdr:rowOff>144780</xdr:rowOff>
    </xdr:to>
    <xdr:sp macro="" textlink="">
      <xdr:nvSpPr>
        <xdr:cNvPr id="44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02336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9</xdr:row>
      <xdr:rowOff>0</xdr:rowOff>
    </xdr:from>
    <xdr:to>
      <xdr:col>66</xdr:col>
      <xdr:colOff>0</xdr:colOff>
      <xdr:row>9</xdr:row>
      <xdr:rowOff>144780</xdr:rowOff>
    </xdr:to>
    <xdr:sp macro="" textlink="">
      <xdr:nvSpPr>
        <xdr:cNvPr id="45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402336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10</xdr:row>
      <xdr:rowOff>0</xdr:rowOff>
    </xdr:from>
    <xdr:to>
      <xdr:col>66</xdr:col>
      <xdr:colOff>0</xdr:colOff>
      <xdr:row>10</xdr:row>
      <xdr:rowOff>144780</xdr:rowOff>
    </xdr:to>
    <xdr:sp macro="" textlink="">
      <xdr:nvSpPr>
        <xdr:cNvPr id="46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402336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11</xdr:row>
      <xdr:rowOff>0</xdr:rowOff>
    </xdr:from>
    <xdr:to>
      <xdr:col>66</xdr:col>
      <xdr:colOff>0</xdr:colOff>
      <xdr:row>11</xdr:row>
      <xdr:rowOff>144780</xdr:rowOff>
    </xdr:to>
    <xdr:sp macro="" textlink="">
      <xdr:nvSpPr>
        <xdr:cNvPr id="47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402336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12</xdr:row>
      <xdr:rowOff>0</xdr:rowOff>
    </xdr:from>
    <xdr:to>
      <xdr:col>66</xdr:col>
      <xdr:colOff>0</xdr:colOff>
      <xdr:row>12</xdr:row>
      <xdr:rowOff>144780</xdr:rowOff>
    </xdr:to>
    <xdr:sp macro="" textlink="">
      <xdr:nvSpPr>
        <xdr:cNvPr id="48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402336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15</xdr:row>
      <xdr:rowOff>0</xdr:rowOff>
    </xdr:from>
    <xdr:to>
      <xdr:col>66</xdr:col>
      <xdr:colOff>0</xdr:colOff>
      <xdr:row>15</xdr:row>
      <xdr:rowOff>144780</xdr:rowOff>
    </xdr:to>
    <xdr:sp macro="" textlink="">
      <xdr:nvSpPr>
        <xdr:cNvPr id="49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402336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16</xdr:row>
      <xdr:rowOff>0</xdr:rowOff>
    </xdr:from>
    <xdr:to>
      <xdr:col>66</xdr:col>
      <xdr:colOff>0</xdr:colOff>
      <xdr:row>16</xdr:row>
      <xdr:rowOff>144780</xdr:rowOff>
    </xdr:to>
    <xdr:sp macro="" textlink="">
      <xdr:nvSpPr>
        <xdr:cNvPr id="50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402336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17</xdr:row>
      <xdr:rowOff>0</xdr:rowOff>
    </xdr:from>
    <xdr:to>
      <xdr:col>66</xdr:col>
      <xdr:colOff>0</xdr:colOff>
      <xdr:row>17</xdr:row>
      <xdr:rowOff>144780</xdr:rowOff>
    </xdr:to>
    <xdr:sp macro="" textlink="">
      <xdr:nvSpPr>
        <xdr:cNvPr id="51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402336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19</xdr:row>
      <xdr:rowOff>0</xdr:rowOff>
    </xdr:from>
    <xdr:to>
      <xdr:col>66</xdr:col>
      <xdr:colOff>0</xdr:colOff>
      <xdr:row>19</xdr:row>
      <xdr:rowOff>144780</xdr:rowOff>
    </xdr:to>
    <xdr:sp macro="" textlink="">
      <xdr:nvSpPr>
        <xdr:cNvPr id="52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402336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20</xdr:row>
      <xdr:rowOff>0</xdr:rowOff>
    </xdr:from>
    <xdr:to>
      <xdr:col>66</xdr:col>
      <xdr:colOff>0</xdr:colOff>
      <xdr:row>20</xdr:row>
      <xdr:rowOff>144780</xdr:rowOff>
    </xdr:to>
    <xdr:sp macro="" textlink="">
      <xdr:nvSpPr>
        <xdr:cNvPr id="53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402336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21</xdr:row>
      <xdr:rowOff>0</xdr:rowOff>
    </xdr:from>
    <xdr:to>
      <xdr:col>66</xdr:col>
      <xdr:colOff>0</xdr:colOff>
      <xdr:row>21</xdr:row>
      <xdr:rowOff>144780</xdr:rowOff>
    </xdr:to>
    <xdr:sp macro="" textlink="">
      <xdr:nvSpPr>
        <xdr:cNvPr id="54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402336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22</xdr:row>
      <xdr:rowOff>0</xdr:rowOff>
    </xdr:from>
    <xdr:to>
      <xdr:col>66</xdr:col>
      <xdr:colOff>0</xdr:colOff>
      <xdr:row>22</xdr:row>
      <xdr:rowOff>144780</xdr:rowOff>
    </xdr:to>
    <xdr:sp macro="" textlink="">
      <xdr:nvSpPr>
        <xdr:cNvPr id="55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402336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23</xdr:row>
      <xdr:rowOff>0</xdr:rowOff>
    </xdr:from>
    <xdr:to>
      <xdr:col>66</xdr:col>
      <xdr:colOff>0</xdr:colOff>
      <xdr:row>23</xdr:row>
      <xdr:rowOff>144780</xdr:rowOff>
    </xdr:to>
    <xdr:sp macro="" textlink="">
      <xdr:nvSpPr>
        <xdr:cNvPr id="56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402336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24</xdr:row>
      <xdr:rowOff>0</xdr:rowOff>
    </xdr:from>
    <xdr:to>
      <xdr:col>66</xdr:col>
      <xdr:colOff>0</xdr:colOff>
      <xdr:row>24</xdr:row>
      <xdr:rowOff>144780</xdr:rowOff>
    </xdr:to>
    <xdr:sp macro="" textlink="">
      <xdr:nvSpPr>
        <xdr:cNvPr id="57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402336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66</xdr:col>
      <xdr:colOff>0</xdr:colOff>
      <xdr:row>18</xdr:row>
      <xdr:rowOff>0</xdr:rowOff>
    </xdr:from>
    <xdr:to>
      <xdr:col>66</xdr:col>
      <xdr:colOff>0</xdr:colOff>
      <xdr:row>18</xdr:row>
      <xdr:rowOff>144780</xdr:rowOff>
    </xdr:to>
    <xdr:sp macro="" textlink="">
      <xdr:nvSpPr>
        <xdr:cNvPr id="58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402336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3</xdr:row>
      <xdr:rowOff>0</xdr:rowOff>
    </xdr:from>
    <xdr:to>
      <xdr:col>85</xdr:col>
      <xdr:colOff>0</xdr:colOff>
      <xdr:row>3</xdr:row>
      <xdr:rowOff>121920</xdr:rowOff>
    </xdr:to>
    <xdr:sp macro="" textlink="">
      <xdr:nvSpPr>
        <xdr:cNvPr id="59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518160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4</xdr:row>
      <xdr:rowOff>0</xdr:rowOff>
    </xdr:from>
    <xdr:to>
      <xdr:col>85</xdr:col>
      <xdr:colOff>0</xdr:colOff>
      <xdr:row>4</xdr:row>
      <xdr:rowOff>121920</xdr:rowOff>
    </xdr:to>
    <xdr:sp macro="" textlink="">
      <xdr:nvSpPr>
        <xdr:cNvPr id="60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518160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5</xdr:row>
      <xdr:rowOff>0</xdr:rowOff>
    </xdr:from>
    <xdr:to>
      <xdr:col>85</xdr:col>
      <xdr:colOff>0</xdr:colOff>
      <xdr:row>5</xdr:row>
      <xdr:rowOff>121920</xdr:rowOff>
    </xdr:to>
    <xdr:sp macro="" textlink="">
      <xdr:nvSpPr>
        <xdr:cNvPr id="61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518160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144780</xdr:rowOff>
    </xdr:to>
    <xdr:sp macro="" textlink="">
      <xdr:nvSpPr>
        <xdr:cNvPr id="62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518160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7</xdr:row>
      <xdr:rowOff>0</xdr:rowOff>
    </xdr:from>
    <xdr:to>
      <xdr:col>85</xdr:col>
      <xdr:colOff>0</xdr:colOff>
      <xdr:row>7</xdr:row>
      <xdr:rowOff>144780</xdr:rowOff>
    </xdr:to>
    <xdr:sp macro="" textlink="">
      <xdr:nvSpPr>
        <xdr:cNvPr id="63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518160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9</xdr:row>
      <xdr:rowOff>0</xdr:rowOff>
    </xdr:from>
    <xdr:to>
      <xdr:col>85</xdr:col>
      <xdr:colOff>0</xdr:colOff>
      <xdr:row>9</xdr:row>
      <xdr:rowOff>144780</xdr:rowOff>
    </xdr:to>
    <xdr:sp macro="" textlink="">
      <xdr:nvSpPr>
        <xdr:cNvPr id="64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518160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10</xdr:row>
      <xdr:rowOff>0</xdr:rowOff>
    </xdr:from>
    <xdr:to>
      <xdr:col>85</xdr:col>
      <xdr:colOff>0</xdr:colOff>
      <xdr:row>10</xdr:row>
      <xdr:rowOff>144780</xdr:rowOff>
    </xdr:to>
    <xdr:sp macro="" textlink="">
      <xdr:nvSpPr>
        <xdr:cNvPr id="65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518160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11</xdr:row>
      <xdr:rowOff>0</xdr:rowOff>
    </xdr:from>
    <xdr:to>
      <xdr:col>85</xdr:col>
      <xdr:colOff>0</xdr:colOff>
      <xdr:row>11</xdr:row>
      <xdr:rowOff>144780</xdr:rowOff>
    </xdr:to>
    <xdr:sp macro="" textlink="">
      <xdr:nvSpPr>
        <xdr:cNvPr id="66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518160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12</xdr:row>
      <xdr:rowOff>0</xdr:rowOff>
    </xdr:from>
    <xdr:to>
      <xdr:col>85</xdr:col>
      <xdr:colOff>0</xdr:colOff>
      <xdr:row>12</xdr:row>
      <xdr:rowOff>144780</xdr:rowOff>
    </xdr:to>
    <xdr:sp macro="" textlink="">
      <xdr:nvSpPr>
        <xdr:cNvPr id="67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518160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15</xdr:row>
      <xdr:rowOff>0</xdr:rowOff>
    </xdr:from>
    <xdr:to>
      <xdr:col>85</xdr:col>
      <xdr:colOff>0</xdr:colOff>
      <xdr:row>15</xdr:row>
      <xdr:rowOff>144780</xdr:rowOff>
    </xdr:to>
    <xdr:sp macro="" textlink="">
      <xdr:nvSpPr>
        <xdr:cNvPr id="68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518160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16</xdr:row>
      <xdr:rowOff>0</xdr:rowOff>
    </xdr:from>
    <xdr:to>
      <xdr:col>85</xdr:col>
      <xdr:colOff>0</xdr:colOff>
      <xdr:row>16</xdr:row>
      <xdr:rowOff>144780</xdr:rowOff>
    </xdr:to>
    <xdr:sp macro="" textlink="">
      <xdr:nvSpPr>
        <xdr:cNvPr id="69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518160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17</xdr:row>
      <xdr:rowOff>0</xdr:rowOff>
    </xdr:from>
    <xdr:to>
      <xdr:col>85</xdr:col>
      <xdr:colOff>0</xdr:colOff>
      <xdr:row>17</xdr:row>
      <xdr:rowOff>144780</xdr:rowOff>
    </xdr:to>
    <xdr:sp macro="" textlink="">
      <xdr:nvSpPr>
        <xdr:cNvPr id="70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518160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19</xdr:row>
      <xdr:rowOff>0</xdr:rowOff>
    </xdr:from>
    <xdr:to>
      <xdr:col>85</xdr:col>
      <xdr:colOff>0</xdr:colOff>
      <xdr:row>19</xdr:row>
      <xdr:rowOff>144780</xdr:rowOff>
    </xdr:to>
    <xdr:sp macro="" textlink="">
      <xdr:nvSpPr>
        <xdr:cNvPr id="71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518160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20</xdr:row>
      <xdr:rowOff>0</xdr:rowOff>
    </xdr:from>
    <xdr:to>
      <xdr:col>85</xdr:col>
      <xdr:colOff>0</xdr:colOff>
      <xdr:row>20</xdr:row>
      <xdr:rowOff>144780</xdr:rowOff>
    </xdr:to>
    <xdr:sp macro="" textlink="">
      <xdr:nvSpPr>
        <xdr:cNvPr id="72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518160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21</xdr:row>
      <xdr:rowOff>0</xdr:rowOff>
    </xdr:from>
    <xdr:to>
      <xdr:col>85</xdr:col>
      <xdr:colOff>0</xdr:colOff>
      <xdr:row>21</xdr:row>
      <xdr:rowOff>144780</xdr:rowOff>
    </xdr:to>
    <xdr:sp macro="" textlink="">
      <xdr:nvSpPr>
        <xdr:cNvPr id="73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518160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22</xdr:row>
      <xdr:rowOff>0</xdr:rowOff>
    </xdr:from>
    <xdr:to>
      <xdr:col>85</xdr:col>
      <xdr:colOff>0</xdr:colOff>
      <xdr:row>22</xdr:row>
      <xdr:rowOff>144780</xdr:rowOff>
    </xdr:to>
    <xdr:sp macro="" textlink="">
      <xdr:nvSpPr>
        <xdr:cNvPr id="74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518160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23</xdr:row>
      <xdr:rowOff>0</xdr:rowOff>
    </xdr:from>
    <xdr:to>
      <xdr:col>85</xdr:col>
      <xdr:colOff>0</xdr:colOff>
      <xdr:row>23</xdr:row>
      <xdr:rowOff>144780</xdr:rowOff>
    </xdr:to>
    <xdr:sp macro="" textlink="">
      <xdr:nvSpPr>
        <xdr:cNvPr id="75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518160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24</xdr:row>
      <xdr:rowOff>0</xdr:rowOff>
    </xdr:from>
    <xdr:to>
      <xdr:col>85</xdr:col>
      <xdr:colOff>0</xdr:colOff>
      <xdr:row>24</xdr:row>
      <xdr:rowOff>144780</xdr:rowOff>
    </xdr:to>
    <xdr:sp macro="" textlink="">
      <xdr:nvSpPr>
        <xdr:cNvPr id="76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518160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18</xdr:row>
      <xdr:rowOff>0</xdr:rowOff>
    </xdr:from>
    <xdr:to>
      <xdr:col>85</xdr:col>
      <xdr:colOff>0</xdr:colOff>
      <xdr:row>18</xdr:row>
      <xdr:rowOff>144780</xdr:rowOff>
    </xdr:to>
    <xdr:sp macro="" textlink="">
      <xdr:nvSpPr>
        <xdr:cNvPr id="77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518160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3</xdr:row>
      <xdr:rowOff>0</xdr:rowOff>
    </xdr:from>
    <xdr:to>
      <xdr:col>94</xdr:col>
      <xdr:colOff>0</xdr:colOff>
      <xdr:row>3</xdr:row>
      <xdr:rowOff>121920</xdr:rowOff>
    </xdr:to>
    <xdr:sp macro="" textlink="">
      <xdr:nvSpPr>
        <xdr:cNvPr id="78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573024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4</xdr:row>
      <xdr:rowOff>0</xdr:rowOff>
    </xdr:from>
    <xdr:to>
      <xdr:col>94</xdr:col>
      <xdr:colOff>0</xdr:colOff>
      <xdr:row>4</xdr:row>
      <xdr:rowOff>121920</xdr:rowOff>
    </xdr:to>
    <xdr:sp macro="" textlink="">
      <xdr:nvSpPr>
        <xdr:cNvPr id="79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573024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5</xdr:row>
      <xdr:rowOff>0</xdr:rowOff>
    </xdr:from>
    <xdr:to>
      <xdr:col>94</xdr:col>
      <xdr:colOff>0</xdr:colOff>
      <xdr:row>5</xdr:row>
      <xdr:rowOff>121920</xdr:rowOff>
    </xdr:to>
    <xdr:sp macro="" textlink="">
      <xdr:nvSpPr>
        <xdr:cNvPr id="80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573024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144780</xdr:rowOff>
    </xdr:to>
    <xdr:sp macro="" textlink="">
      <xdr:nvSpPr>
        <xdr:cNvPr id="81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573024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7</xdr:row>
      <xdr:rowOff>0</xdr:rowOff>
    </xdr:from>
    <xdr:to>
      <xdr:col>94</xdr:col>
      <xdr:colOff>0</xdr:colOff>
      <xdr:row>7</xdr:row>
      <xdr:rowOff>144780</xdr:rowOff>
    </xdr:to>
    <xdr:sp macro="" textlink="">
      <xdr:nvSpPr>
        <xdr:cNvPr id="82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573024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9</xdr:row>
      <xdr:rowOff>0</xdr:rowOff>
    </xdr:from>
    <xdr:to>
      <xdr:col>94</xdr:col>
      <xdr:colOff>0</xdr:colOff>
      <xdr:row>9</xdr:row>
      <xdr:rowOff>144780</xdr:rowOff>
    </xdr:to>
    <xdr:sp macro="" textlink="">
      <xdr:nvSpPr>
        <xdr:cNvPr id="83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573024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10</xdr:row>
      <xdr:rowOff>0</xdr:rowOff>
    </xdr:from>
    <xdr:to>
      <xdr:col>94</xdr:col>
      <xdr:colOff>0</xdr:colOff>
      <xdr:row>10</xdr:row>
      <xdr:rowOff>144780</xdr:rowOff>
    </xdr:to>
    <xdr:sp macro="" textlink="">
      <xdr:nvSpPr>
        <xdr:cNvPr id="84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573024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11</xdr:row>
      <xdr:rowOff>0</xdr:rowOff>
    </xdr:from>
    <xdr:to>
      <xdr:col>94</xdr:col>
      <xdr:colOff>0</xdr:colOff>
      <xdr:row>11</xdr:row>
      <xdr:rowOff>144780</xdr:rowOff>
    </xdr:to>
    <xdr:sp macro="" textlink="">
      <xdr:nvSpPr>
        <xdr:cNvPr id="85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573024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12</xdr:row>
      <xdr:rowOff>0</xdr:rowOff>
    </xdr:from>
    <xdr:to>
      <xdr:col>94</xdr:col>
      <xdr:colOff>0</xdr:colOff>
      <xdr:row>12</xdr:row>
      <xdr:rowOff>144780</xdr:rowOff>
    </xdr:to>
    <xdr:sp macro="" textlink="">
      <xdr:nvSpPr>
        <xdr:cNvPr id="86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573024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15</xdr:row>
      <xdr:rowOff>0</xdr:rowOff>
    </xdr:from>
    <xdr:to>
      <xdr:col>94</xdr:col>
      <xdr:colOff>0</xdr:colOff>
      <xdr:row>15</xdr:row>
      <xdr:rowOff>144780</xdr:rowOff>
    </xdr:to>
    <xdr:sp macro="" textlink="">
      <xdr:nvSpPr>
        <xdr:cNvPr id="87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573024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16</xdr:row>
      <xdr:rowOff>0</xdr:rowOff>
    </xdr:from>
    <xdr:to>
      <xdr:col>94</xdr:col>
      <xdr:colOff>0</xdr:colOff>
      <xdr:row>16</xdr:row>
      <xdr:rowOff>144780</xdr:rowOff>
    </xdr:to>
    <xdr:sp macro="" textlink="">
      <xdr:nvSpPr>
        <xdr:cNvPr id="88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573024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17</xdr:row>
      <xdr:rowOff>0</xdr:rowOff>
    </xdr:from>
    <xdr:to>
      <xdr:col>94</xdr:col>
      <xdr:colOff>0</xdr:colOff>
      <xdr:row>17</xdr:row>
      <xdr:rowOff>144780</xdr:rowOff>
    </xdr:to>
    <xdr:sp macro="" textlink="">
      <xdr:nvSpPr>
        <xdr:cNvPr id="89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573024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19</xdr:row>
      <xdr:rowOff>0</xdr:rowOff>
    </xdr:from>
    <xdr:to>
      <xdr:col>94</xdr:col>
      <xdr:colOff>0</xdr:colOff>
      <xdr:row>19</xdr:row>
      <xdr:rowOff>144780</xdr:rowOff>
    </xdr:to>
    <xdr:sp macro="" textlink="">
      <xdr:nvSpPr>
        <xdr:cNvPr id="90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573024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20</xdr:row>
      <xdr:rowOff>0</xdr:rowOff>
    </xdr:from>
    <xdr:to>
      <xdr:col>94</xdr:col>
      <xdr:colOff>0</xdr:colOff>
      <xdr:row>20</xdr:row>
      <xdr:rowOff>144780</xdr:rowOff>
    </xdr:to>
    <xdr:sp macro="" textlink="">
      <xdr:nvSpPr>
        <xdr:cNvPr id="91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573024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21</xdr:row>
      <xdr:rowOff>0</xdr:rowOff>
    </xdr:from>
    <xdr:to>
      <xdr:col>94</xdr:col>
      <xdr:colOff>0</xdr:colOff>
      <xdr:row>21</xdr:row>
      <xdr:rowOff>144780</xdr:rowOff>
    </xdr:to>
    <xdr:sp macro="" textlink="">
      <xdr:nvSpPr>
        <xdr:cNvPr id="92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573024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22</xdr:row>
      <xdr:rowOff>0</xdr:rowOff>
    </xdr:from>
    <xdr:to>
      <xdr:col>94</xdr:col>
      <xdr:colOff>0</xdr:colOff>
      <xdr:row>22</xdr:row>
      <xdr:rowOff>144780</xdr:rowOff>
    </xdr:to>
    <xdr:sp macro="" textlink="">
      <xdr:nvSpPr>
        <xdr:cNvPr id="93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573024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23</xdr:row>
      <xdr:rowOff>0</xdr:rowOff>
    </xdr:from>
    <xdr:to>
      <xdr:col>94</xdr:col>
      <xdr:colOff>0</xdr:colOff>
      <xdr:row>23</xdr:row>
      <xdr:rowOff>144780</xdr:rowOff>
    </xdr:to>
    <xdr:sp macro="" textlink="">
      <xdr:nvSpPr>
        <xdr:cNvPr id="94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573024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24</xdr:row>
      <xdr:rowOff>0</xdr:rowOff>
    </xdr:from>
    <xdr:to>
      <xdr:col>94</xdr:col>
      <xdr:colOff>0</xdr:colOff>
      <xdr:row>24</xdr:row>
      <xdr:rowOff>144780</xdr:rowOff>
    </xdr:to>
    <xdr:sp macro="" textlink="">
      <xdr:nvSpPr>
        <xdr:cNvPr id="95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573024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94</xdr:col>
      <xdr:colOff>0</xdr:colOff>
      <xdr:row>18</xdr:row>
      <xdr:rowOff>0</xdr:rowOff>
    </xdr:from>
    <xdr:to>
      <xdr:col>94</xdr:col>
      <xdr:colOff>0</xdr:colOff>
      <xdr:row>18</xdr:row>
      <xdr:rowOff>144780</xdr:rowOff>
    </xdr:to>
    <xdr:sp macro="" textlink="">
      <xdr:nvSpPr>
        <xdr:cNvPr id="96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573024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3</xdr:row>
      <xdr:rowOff>0</xdr:rowOff>
    </xdr:from>
    <xdr:to>
      <xdr:col>117</xdr:col>
      <xdr:colOff>0</xdr:colOff>
      <xdr:row>3</xdr:row>
      <xdr:rowOff>121920</xdr:rowOff>
    </xdr:to>
    <xdr:sp macro="" textlink="">
      <xdr:nvSpPr>
        <xdr:cNvPr id="97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713232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4</xdr:row>
      <xdr:rowOff>0</xdr:rowOff>
    </xdr:from>
    <xdr:to>
      <xdr:col>117</xdr:col>
      <xdr:colOff>0</xdr:colOff>
      <xdr:row>4</xdr:row>
      <xdr:rowOff>121920</xdr:rowOff>
    </xdr:to>
    <xdr:sp macro="" textlink="">
      <xdr:nvSpPr>
        <xdr:cNvPr id="98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713232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5</xdr:row>
      <xdr:rowOff>0</xdr:rowOff>
    </xdr:from>
    <xdr:to>
      <xdr:col>117</xdr:col>
      <xdr:colOff>0</xdr:colOff>
      <xdr:row>5</xdr:row>
      <xdr:rowOff>121920</xdr:rowOff>
    </xdr:to>
    <xdr:sp macro="" textlink="">
      <xdr:nvSpPr>
        <xdr:cNvPr id="99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713232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6</xdr:row>
      <xdr:rowOff>0</xdr:rowOff>
    </xdr:from>
    <xdr:to>
      <xdr:col>117</xdr:col>
      <xdr:colOff>0</xdr:colOff>
      <xdr:row>6</xdr:row>
      <xdr:rowOff>144780</xdr:rowOff>
    </xdr:to>
    <xdr:sp macro="" textlink="">
      <xdr:nvSpPr>
        <xdr:cNvPr id="100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713232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7</xdr:row>
      <xdr:rowOff>0</xdr:rowOff>
    </xdr:from>
    <xdr:to>
      <xdr:col>117</xdr:col>
      <xdr:colOff>0</xdr:colOff>
      <xdr:row>7</xdr:row>
      <xdr:rowOff>144780</xdr:rowOff>
    </xdr:to>
    <xdr:sp macro="" textlink="">
      <xdr:nvSpPr>
        <xdr:cNvPr id="101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713232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9</xdr:row>
      <xdr:rowOff>0</xdr:rowOff>
    </xdr:from>
    <xdr:to>
      <xdr:col>117</xdr:col>
      <xdr:colOff>0</xdr:colOff>
      <xdr:row>9</xdr:row>
      <xdr:rowOff>144780</xdr:rowOff>
    </xdr:to>
    <xdr:sp macro="" textlink="">
      <xdr:nvSpPr>
        <xdr:cNvPr id="102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713232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10</xdr:row>
      <xdr:rowOff>0</xdr:rowOff>
    </xdr:from>
    <xdr:to>
      <xdr:col>117</xdr:col>
      <xdr:colOff>0</xdr:colOff>
      <xdr:row>10</xdr:row>
      <xdr:rowOff>144780</xdr:rowOff>
    </xdr:to>
    <xdr:sp macro="" textlink="">
      <xdr:nvSpPr>
        <xdr:cNvPr id="103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713232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11</xdr:row>
      <xdr:rowOff>0</xdr:rowOff>
    </xdr:from>
    <xdr:to>
      <xdr:col>117</xdr:col>
      <xdr:colOff>0</xdr:colOff>
      <xdr:row>11</xdr:row>
      <xdr:rowOff>144780</xdr:rowOff>
    </xdr:to>
    <xdr:sp macro="" textlink="">
      <xdr:nvSpPr>
        <xdr:cNvPr id="104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713232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12</xdr:row>
      <xdr:rowOff>0</xdr:rowOff>
    </xdr:from>
    <xdr:to>
      <xdr:col>117</xdr:col>
      <xdr:colOff>0</xdr:colOff>
      <xdr:row>12</xdr:row>
      <xdr:rowOff>144780</xdr:rowOff>
    </xdr:to>
    <xdr:sp macro="" textlink="">
      <xdr:nvSpPr>
        <xdr:cNvPr id="105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713232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15</xdr:row>
      <xdr:rowOff>0</xdr:rowOff>
    </xdr:from>
    <xdr:to>
      <xdr:col>117</xdr:col>
      <xdr:colOff>0</xdr:colOff>
      <xdr:row>15</xdr:row>
      <xdr:rowOff>144780</xdr:rowOff>
    </xdr:to>
    <xdr:sp macro="" textlink="">
      <xdr:nvSpPr>
        <xdr:cNvPr id="106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713232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16</xdr:row>
      <xdr:rowOff>0</xdr:rowOff>
    </xdr:from>
    <xdr:to>
      <xdr:col>117</xdr:col>
      <xdr:colOff>0</xdr:colOff>
      <xdr:row>16</xdr:row>
      <xdr:rowOff>144780</xdr:rowOff>
    </xdr:to>
    <xdr:sp macro="" textlink="">
      <xdr:nvSpPr>
        <xdr:cNvPr id="107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713232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17</xdr:row>
      <xdr:rowOff>0</xdr:rowOff>
    </xdr:from>
    <xdr:to>
      <xdr:col>117</xdr:col>
      <xdr:colOff>0</xdr:colOff>
      <xdr:row>17</xdr:row>
      <xdr:rowOff>144780</xdr:rowOff>
    </xdr:to>
    <xdr:sp macro="" textlink="">
      <xdr:nvSpPr>
        <xdr:cNvPr id="108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713232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19</xdr:row>
      <xdr:rowOff>0</xdr:rowOff>
    </xdr:from>
    <xdr:to>
      <xdr:col>117</xdr:col>
      <xdr:colOff>0</xdr:colOff>
      <xdr:row>19</xdr:row>
      <xdr:rowOff>144780</xdr:rowOff>
    </xdr:to>
    <xdr:sp macro="" textlink="">
      <xdr:nvSpPr>
        <xdr:cNvPr id="109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713232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20</xdr:row>
      <xdr:rowOff>0</xdr:rowOff>
    </xdr:from>
    <xdr:to>
      <xdr:col>117</xdr:col>
      <xdr:colOff>0</xdr:colOff>
      <xdr:row>20</xdr:row>
      <xdr:rowOff>144780</xdr:rowOff>
    </xdr:to>
    <xdr:sp macro="" textlink="">
      <xdr:nvSpPr>
        <xdr:cNvPr id="110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713232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21</xdr:row>
      <xdr:rowOff>0</xdr:rowOff>
    </xdr:from>
    <xdr:to>
      <xdr:col>117</xdr:col>
      <xdr:colOff>0</xdr:colOff>
      <xdr:row>21</xdr:row>
      <xdr:rowOff>144780</xdr:rowOff>
    </xdr:to>
    <xdr:sp macro="" textlink="">
      <xdr:nvSpPr>
        <xdr:cNvPr id="111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713232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22</xdr:row>
      <xdr:rowOff>0</xdr:rowOff>
    </xdr:from>
    <xdr:to>
      <xdr:col>117</xdr:col>
      <xdr:colOff>0</xdr:colOff>
      <xdr:row>22</xdr:row>
      <xdr:rowOff>144780</xdr:rowOff>
    </xdr:to>
    <xdr:sp macro="" textlink="">
      <xdr:nvSpPr>
        <xdr:cNvPr id="112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713232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23</xdr:row>
      <xdr:rowOff>0</xdr:rowOff>
    </xdr:from>
    <xdr:to>
      <xdr:col>117</xdr:col>
      <xdr:colOff>0</xdr:colOff>
      <xdr:row>23</xdr:row>
      <xdr:rowOff>144780</xdr:rowOff>
    </xdr:to>
    <xdr:sp macro="" textlink="">
      <xdr:nvSpPr>
        <xdr:cNvPr id="113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713232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24</xdr:row>
      <xdr:rowOff>0</xdr:rowOff>
    </xdr:from>
    <xdr:to>
      <xdr:col>117</xdr:col>
      <xdr:colOff>0</xdr:colOff>
      <xdr:row>24</xdr:row>
      <xdr:rowOff>144780</xdr:rowOff>
    </xdr:to>
    <xdr:sp macro="" textlink="">
      <xdr:nvSpPr>
        <xdr:cNvPr id="114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713232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117</xdr:col>
      <xdr:colOff>0</xdr:colOff>
      <xdr:row>18</xdr:row>
      <xdr:rowOff>0</xdr:rowOff>
    </xdr:from>
    <xdr:to>
      <xdr:col>117</xdr:col>
      <xdr:colOff>0</xdr:colOff>
      <xdr:row>18</xdr:row>
      <xdr:rowOff>144780</xdr:rowOff>
    </xdr:to>
    <xdr:sp macro="" textlink="">
      <xdr:nvSpPr>
        <xdr:cNvPr id="115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713232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20574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224028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42316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6060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78892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16992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36042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55092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7338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3053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4958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6863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14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50673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15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52578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16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4483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17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6388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18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8293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19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601218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20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48768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3525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55257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74307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3357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12407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524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714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905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095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667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857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048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14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429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15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619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16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810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17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000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18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191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19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381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20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4238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1538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3525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1539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55257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1540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74307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1541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3357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1542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12407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1543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524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1544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714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1545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905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1546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095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1547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667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1548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857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1549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048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1551" name="AutoShape 16" descr="Flag of Kharkiv Oblast.pn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429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1552" name="AutoShape 17" descr="Flag of Kherson Oblast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619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1553" name="AutoShape 18" descr="Flag of Khmelnytskyi Oblast.pn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810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1554" name="AutoShape 19" descr="Flag of Cherkasy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000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1555" name="AutoShape 20" descr="Flag of Chernivtsi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1911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1556" name="AutoShape 21" descr="Flag of Chernihiv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3816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20" name="AutoShape 15" descr="Flag of Ternopil Oblast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3829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56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3525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256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5621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256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7526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256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431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256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1336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256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5146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256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7051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256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8956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257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0861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257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6576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257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8481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257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0386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257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2291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257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4196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257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6101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257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8006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257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9911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257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1816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258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3721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3586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3525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3587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5811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3588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7716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3589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621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3590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1526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3591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5336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3592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7241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3593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9146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3594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1051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3595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6766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3596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8671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3597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0576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3598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2481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3599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4386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3600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6291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3601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8196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3602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0101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3603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2006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3604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3911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4610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3525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4611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5430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4612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7335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4613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24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4614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114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4615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495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4616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686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4617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876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4618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067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4619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638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4620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829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4621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019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4622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210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4623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400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4624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591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4625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781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4626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972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4627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162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4628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353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5634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3525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5635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5430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5636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73355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637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24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5638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114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5639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495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5640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686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5641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876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5642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067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5643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638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5644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829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5645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019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5646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210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5647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400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5648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591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5649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781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5650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972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5651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1625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5652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35305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25"/>
  <sheetViews>
    <sheetView zoomScale="55" zoomScaleNormal="55" workbookViewId="0">
      <selection activeCell="G1" sqref="G1"/>
    </sheetView>
  </sheetViews>
  <sheetFormatPr defaultRowHeight="14.4" x14ac:dyDescent="0.3"/>
  <cols>
    <col min="1" max="1" width="18.77734375" bestFit="1" customWidth="1"/>
    <col min="2" max="2" width="14.5546875" bestFit="1" customWidth="1"/>
    <col min="3" max="5" width="13.5546875" bestFit="1" customWidth="1"/>
    <col min="6" max="6" width="9.44140625" bestFit="1" customWidth="1"/>
    <col min="7" max="7" width="12.44140625" bestFit="1" customWidth="1"/>
    <col min="8" max="9" width="13.5546875" bestFit="1" customWidth="1"/>
    <col min="10" max="10" width="12.44140625" bestFit="1" customWidth="1"/>
    <col min="11" max="12" width="11.44140625" bestFit="1" customWidth="1"/>
    <col min="13" max="13" width="12.44140625" bestFit="1" customWidth="1"/>
    <col min="14" max="14" width="11.44140625" bestFit="1" customWidth="1"/>
    <col min="15" max="15" width="13.5546875" bestFit="1" customWidth="1"/>
    <col min="16" max="16" width="11.44140625" bestFit="1" customWidth="1"/>
    <col min="17" max="17" width="14.5546875" bestFit="1" customWidth="1"/>
    <col min="18" max="20" width="12.44140625" bestFit="1" customWidth="1"/>
    <col min="21" max="21" width="11.44140625" bestFit="1" customWidth="1"/>
    <col min="22" max="22" width="12.44140625" bestFit="1" customWidth="1"/>
    <col min="23" max="23" width="14.5546875" bestFit="1" customWidth="1"/>
    <col min="24" max="24" width="10.44140625" bestFit="1" customWidth="1"/>
    <col min="25" max="26" width="13.5546875" bestFit="1" customWidth="1"/>
    <col min="27" max="27" width="9" bestFit="1" customWidth="1"/>
    <col min="28" max="28" width="12.44140625" bestFit="1" customWidth="1"/>
    <col min="29" max="33" width="11.44140625" bestFit="1" customWidth="1"/>
    <col min="34" max="34" width="10.44140625" bestFit="1" customWidth="1"/>
    <col min="35" max="35" width="11.44140625" bestFit="1" customWidth="1"/>
    <col min="36" max="36" width="12.44140625" bestFit="1" customWidth="1"/>
    <col min="37" max="37" width="13.5546875" bestFit="1" customWidth="1"/>
    <col min="38" max="38" width="11.6640625" bestFit="1" customWidth="1"/>
    <col min="39" max="40" width="12.44140625" bestFit="1" customWidth="1"/>
    <col min="41" max="41" width="10.44140625" bestFit="1" customWidth="1"/>
    <col min="42" max="42" width="11.44140625" bestFit="1" customWidth="1"/>
    <col min="43" max="43" width="9" bestFit="1" customWidth="1"/>
    <col min="44" max="44" width="12.44140625" bestFit="1" customWidth="1"/>
    <col min="45" max="45" width="9" bestFit="1" customWidth="1"/>
    <col min="46" max="46" width="11.44140625" bestFit="1" customWidth="1"/>
    <col min="47" max="47" width="9" bestFit="1" customWidth="1"/>
    <col min="48" max="51" width="11.44140625" bestFit="1" customWidth="1"/>
    <col min="52" max="52" width="10.44140625" bestFit="1" customWidth="1"/>
    <col min="53" max="53" width="11.44140625" bestFit="1" customWidth="1"/>
    <col min="54" max="54" width="12.44140625" bestFit="1" customWidth="1"/>
    <col min="55" max="55" width="11.44140625" bestFit="1" customWidth="1"/>
    <col min="56" max="56" width="9" bestFit="1" customWidth="1"/>
    <col min="57" max="57" width="14.5546875" bestFit="1" customWidth="1"/>
    <col min="58" max="59" width="0.88671875" customWidth="1"/>
    <col min="60" max="60" width="0.21875" customWidth="1"/>
    <col min="61" max="61" width="1.33203125" customWidth="1"/>
    <col min="62" max="62" width="1.5546875" customWidth="1"/>
    <col min="63" max="63" width="0.88671875" customWidth="1"/>
    <col min="64" max="64" width="1.6640625" customWidth="1"/>
    <col min="65" max="66" width="14.5546875" bestFit="1" customWidth="1"/>
    <col min="67" max="67" width="11.44140625" bestFit="1" customWidth="1"/>
    <col min="68" max="69" width="13.5546875" bestFit="1" customWidth="1"/>
    <col min="70" max="70" width="11.44140625" bestFit="1" customWidth="1"/>
    <col min="71" max="71" width="13.5546875" bestFit="1" customWidth="1"/>
    <col min="72" max="73" width="12.44140625" bestFit="1" customWidth="1"/>
    <col min="74" max="75" width="11.44140625" bestFit="1" customWidth="1"/>
    <col min="76" max="76" width="12.44140625" bestFit="1" customWidth="1"/>
    <col min="77" max="78" width="13.5546875" bestFit="1" customWidth="1"/>
    <col min="79" max="80" width="12.44140625" bestFit="1" customWidth="1"/>
    <col min="81" max="81" width="13.5546875" bestFit="1" customWidth="1"/>
    <col min="82" max="82" width="11.44140625" bestFit="1" customWidth="1"/>
    <col min="83" max="83" width="12.44140625" bestFit="1" customWidth="1"/>
    <col min="84" max="84" width="11.44140625" bestFit="1" customWidth="1"/>
    <col min="85" max="88" width="12.44140625" bestFit="1" customWidth="1"/>
    <col min="89" max="89" width="11.44140625" bestFit="1" customWidth="1"/>
    <col min="90" max="90" width="12.44140625" bestFit="1" customWidth="1"/>
    <col min="91" max="91" width="11.44140625" bestFit="1" customWidth="1"/>
    <col min="92" max="92" width="10.44140625" bestFit="1" customWidth="1"/>
    <col min="93" max="95" width="12.44140625" bestFit="1" customWidth="1"/>
    <col min="96" max="96" width="11.44140625" bestFit="1" customWidth="1"/>
    <col min="97" max="97" width="12.44140625" bestFit="1" customWidth="1"/>
    <col min="98" max="99" width="13.5546875" bestFit="1" customWidth="1"/>
    <col min="100" max="100" width="11.44140625" bestFit="1" customWidth="1"/>
    <col min="101" max="101" width="0.6640625" customWidth="1"/>
    <col min="102" max="102" width="13.5546875" bestFit="1" customWidth="1"/>
    <col min="103" max="103" width="12.44140625" bestFit="1" customWidth="1"/>
    <col min="104" max="104" width="11.44140625" bestFit="1" customWidth="1"/>
    <col min="105" max="105" width="12.44140625" customWidth="1"/>
    <col min="106" max="106" width="0.44140625" customWidth="1"/>
    <col min="107" max="107" width="14.5546875" bestFit="1" customWidth="1"/>
    <col min="108" max="109" width="0.5546875" customWidth="1"/>
    <col min="110" max="110" width="0.44140625" customWidth="1"/>
    <col min="111" max="111" width="0.5546875" customWidth="1"/>
    <col min="112" max="112" width="14.5546875" bestFit="1" customWidth="1"/>
    <col min="113" max="113" width="13.5546875" bestFit="1" customWidth="1"/>
    <col min="114" max="114" width="0.5546875" customWidth="1"/>
    <col min="115" max="115" width="0.6640625" customWidth="1"/>
    <col min="116" max="118" width="14.5546875" bestFit="1" customWidth="1"/>
    <col min="119" max="119" width="8.33203125" bestFit="1" customWidth="1"/>
    <col min="120" max="120" width="13.5546875" bestFit="1" customWidth="1"/>
    <col min="121" max="121" width="11.44140625" bestFit="1" customWidth="1"/>
    <col min="122" max="122" width="8.109375" bestFit="1" customWidth="1"/>
    <col min="123" max="123" width="0.33203125" customWidth="1"/>
    <col min="124" max="124" width="0.44140625" customWidth="1"/>
    <col min="125" max="125" width="7.109375" bestFit="1" customWidth="1"/>
    <col min="126" max="126" width="14.21875" bestFit="1" customWidth="1"/>
    <col min="127" max="127" width="0.33203125" customWidth="1"/>
    <col min="128" max="128" width="13.21875" bestFit="1" customWidth="1"/>
    <col min="129" max="129" width="12.109375" bestFit="1" customWidth="1"/>
    <col min="130" max="131" width="8.109375" bestFit="1" customWidth="1"/>
    <col min="132" max="132" width="7.44140625" bestFit="1" customWidth="1"/>
    <col min="133" max="133" width="8.109375" bestFit="1" customWidth="1"/>
    <col min="134" max="134" width="12.44140625" bestFit="1" customWidth="1"/>
    <col min="135" max="136" width="8.44140625" bestFit="1" customWidth="1"/>
    <col min="137" max="137" width="8.109375" bestFit="1" customWidth="1"/>
  </cols>
  <sheetData>
    <row r="1" spans="1:137" ht="135.6" customHeight="1" x14ac:dyDescent="0.3">
      <c r="A1" s="65" t="s">
        <v>0</v>
      </c>
      <c r="B1" s="66" t="s">
        <v>60</v>
      </c>
      <c r="C1" s="66" t="s">
        <v>102</v>
      </c>
      <c r="D1" s="66" t="s">
        <v>103</v>
      </c>
      <c r="E1" s="66" t="s">
        <v>150</v>
      </c>
      <c r="F1" s="66" t="s">
        <v>151</v>
      </c>
      <c r="G1" s="66" t="s">
        <v>104</v>
      </c>
      <c r="H1" s="66" t="s">
        <v>105</v>
      </c>
      <c r="I1" s="67" t="s">
        <v>87</v>
      </c>
      <c r="J1" s="68" t="s">
        <v>106</v>
      </c>
      <c r="K1" s="68" t="s">
        <v>107</v>
      </c>
      <c r="L1" s="68" t="s">
        <v>108</v>
      </c>
      <c r="M1" s="68" t="s">
        <v>109</v>
      </c>
      <c r="N1" s="66" t="s">
        <v>152</v>
      </c>
      <c r="O1" s="66" t="s">
        <v>56</v>
      </c>
      <c r="P1" s="66" t="s">
        <v>110</v>
      </c>
      <c r="Q1" s="66" t="s">
        <v>111</v>
      </c>
      <c r="R1" s="66" t="s">
        <v>153</v>
      </c>
      <c r="S1" s="69" t="s">
        <v>87</v>
      </c>
      <c r="T1" s="67" t="s">
        <v>112</v>
      </c>
      <c r="U1" s="70" t="s">
        <v>113</v>
      </c>
      <c r="V1" s="70">
        <v>41020200</v>
      </c>
      <c r="W1" s="66" t="s">
        <v>114</v>
      </c>
      <c r="X1" s="69">
        <v>41030500</v>
      </c>
      <c r="Y1" s="70" t="s">
        <v>115</v>
      </c>
      <c r="Z1" s="70" t="s">
        <v>116</v>
      </c>
      <c r="AA1" s="67">
        <v>41030900</v>
      </c>
      <c r="AB1" s="67">
        <v>41031000</v>
      </c>
      <c r="AC1" s="67" t="s">
        <v>117</v>
      </c>
      <c r="AD1" s="67">
        <v>41032600</v>
      </c>
      <c r="AE1" s="67">
        <v>41033300</v>
      </c>
      <c r="AF1" s="67">
        <v>41033500</v>
      </c>
      <c r="AG1" s="67">
        <v>41033600</v>
      </c>
      <c r="AH1" s="67">
        <v>41033700</v>
      </c>
      <c r="AI1" s="67">
        <v>41033800</v>
      </c>
      <c r="AJ1" s="67">
        <v>41033900</v>
      </c>
      <c r="AK1" s="67">
        <v>41034200</v>
      </c>
      <c r="AL1" s="67">
        <v>41034400</v>
      </c>
      <c r="AM1" s="67">
        <v>41034500</v>
      </c>
      <c r="AN1" s="67">
        <v>41034900</v>
      </c>
      <c r="AO1" s="67">
        <v>41035100</v>
      </c>
      <c r="AP1" s="67">
        <v>41035400</v>
      </c>
      <c r="AQ1" s="67">
        <v>41035700</v>
      </c>
      <c r="AR1" s="67">
        <v>41035800</v>
      </c>
      <c r="AS1" s="67">
        <v>41035900</v>
      </c>
      <c r="AT1" s="67">
        <v>41036100</v>
      </c>
      <c r="AU1" s="67">
        <v>41036200</v>
      </c>
      <c r="AV1" s="67">
        <v>41036400</v>
      </c>
      <c r="AW1" s="67">
        <v>41036600</v>
      </c>
      <c r="AX1" s="67" t="s">
        <v>118</v>
      </c>
      <c r="AY1" s="67" t="s">
        <v>119</v>
      </c>
      <c r="AZ1" s="67">
        <v>41037000</v>
      </c>
      <c r="BA1" s="67">
        <v>41037200</v>
      </c>
      <c r="BB1" s="67">
        <v>41037300</v>
      </c>
      <c r="BC1" s="67" t="s">
        <v>120</v>
      </c>
      <c r="BD1" s="67">
        <v>41039700</v>
      </c>
      <c r="BE1" s="67" t="s">
        <v>87</v>
      </c>
      <c r="BF1" s="67">
        <v>90010200</v>
      </c>
      <c r="BG1" s="67">
        <v>41010200</v>
      </c>
      <c r="BH1" s="67">
        <v>41010900</v>
      </c>
      <c r="BI1" s="67">
        <v>41020900</v>
      </c>
      <c r="BJ1" s="67">
        <v>41030300</v>
      </c>
      <c r="BK1" s="67">
        <v>41030400</v>
      </c>
      <c r="BL1" s="67">
        <v>41035000</v>
      </c>
      <c r="BM1" s="66" t="s">
        <v>121</v>
      </c>
      <c r="BN1" s="66" t="s">
        <v>122</v>
      </c>
      <c r="BO1" s="66" t="s">
        <v>123</v>
      </c>
      <c r="BP1" s="66" t="s">
        <v>27</v>
      </c>
      <c r="BQ1" s="67" t="s">
        <v>87</v>
      </c>
      <c r="BR1" s="71" t="s">
        <v>124</v>
      </c>
      <c r="BS1" s="66" t="s">
        <v>125</v>
      </c>
      <c r="BT1" s="66" t="s">
        <v>126</v>
      </c>
      <c r="BU1" s="66" t="s">
        <v>127</v>
      </c>
      <c r="BV1" s="66" t="s">
        <v>128</v>
      </c>
      <c r="BW1" s="66" t="s">
        <v>129</v>
      </c>
      <c r="BX1" s="66" t="s">
        <v>130</v>
      </c>
      <c r="BY1" s="66" t="s">
        <v>28</v>
      </c>
      <c r="BZ1" s="67" t="s">
        <v>87</v>
      </c>
      <c r="CA1" s="66" t="s">
        <v>131</v>
      </c>
      <c r="CB1" s="66" t="s">
        <v>132</v>
      </c>
      <c r="CC1" s="66" t="s">
        <v>133</v>
      </c>
      <c r="CD1" s="66" t="s">
        <v>134</v>
      </c>
      <c r="CE1" s="66" t="s">
        <v>135</v>
      </c>
      <c r="CF1" s="66" t="s">
        <v>136</v>
      </c>
      <c r="CG1" s="66" t="s">
        <v>137</v>
      </c>
      <c r="CH1" s="66" t="s">
        <v>29</v>
      </c>
      <c r="CI1" s="66" t="s">
        <v>138</v>
      </c>
      <c r="CJ1" s="66" t="s">
        <v>139</v>
      </c>
      <c r="CK1" s="66" t="s">
        <v>140</v>
      </c>
      <c r="CL1" s="66" t="s">
        <v>141</v>
      </c>
      <c r="CM1" s="66" t="s">
        <v>142</v>
      </c>
      <c r="CN1" s="66" t="s">
        <v>143</v>
      </c>
      <c r="CO1" s="66" t="s">
        <v>144</v>
      </c>
      <c r="CP1" s="66" t="s">
        <v>30</v>
      </c>
      <c r="CQ1" s="66" t="s">
        <v>31</v>
      </c>
      <c r="CR1" s="66" t="s">
        <v>32</v>
      </c>
      <c r="CS1" s="66" t="s">
        <v>33</v>
      </c>
      <c r="CT1" s="66" t="s">
        <v>145</v>
      </c>
      <c r="CU1" s="66" t="s">
        <v>34</v>
      </c>
      <c r="CV1" s="66" t="s">
        <v>35</v>
      </c>
      <c r="CW1" s="66" t="s">
        <v>36</v>
      </c>
      <c r="CX1" s="66" t="s">
        <v>37</v>
      </c>
      <c r="CY1" s="66" t="s">
        <v>38</v>
      </c>
      <c r="CZ1" s="66" t="s">
        <v>146</v>
      </c>
      <c r="DA1" s="66" t="s">
        <v>147</v>
      </c>
      <c r="DB1" s="66" t="s">
        <v>39</v>
      </c>
      <c r="DC1" s="66" t="s">
        <v>40</v>
      </c>
      <c r="DD1" s="66" t="s">
        <v>41</v>
      </c>
      <c r="DE1" s="66" t="s">
        <v>42</v>
      </c>
      <c r="DF1" s="66" t="s">
        <v>20</v>
      </c>
      <c r="DG1" s="66" t="s">
        <v>21</v>
      </c>
      <c r="DH1" s="66" t="s">
        <v>62</v>
      </c>
      <c r="DI1" s="66" t="s">
        <v>61</v>
      </c>
      <c r="DJ1" s="66" t="s">
        <v>48</v>
      </c>
      <c r="DK1" s="66" t="s">
        <v>25</v>
      </c>
      <c r="DL1" s="72" t="s">
        <v>45</v>
      </c>
      <c r="DM1" s="66" t="s">
        <v>46</v>
      </c>
      <c r="DN1" s="66" t="s">
        <v>47</v>
      </c>
      <c r="DO1" s="66" t="s">
        <v>80</v>
      </c>
      <c r="DP1" s="66" t="s">
        <v>81</v>
      </c>
      <c r="DQ1" s="72" t="s">
        <v>100</v>
      </c>
      <c r="DR1" s="73" t="s">
        <v>65</v>
      </c>
      <c r="DS1" s="73" t="s">
        <v>66</v>
      </c>
      <c r="DT1" s="73" t="s">
        <v>67</v>
      </c>
      <c r="DU1" s="73" t="s">
        <v>68</v>
      </c>
      <c r="DV1" s="73" t="s">
        <v>69</v>
      </c>
      <c r="DW1" s="73" t="s">
        <v>70</v>
      </c>
      <c r="DX1" s="73" t="s">
        <v>71</v>
      </c>
      <c r="DY1" s="73" t="s">
        <v>72</v>
      </c>
      <c r="DZ1" s="73" t="s">
        <v>73</v>
      </c>
      <c r="EA1" s="73" t="s">
        <v>74</v>
      </c>
      <c r="EB1" s="73" t="s">
        <v>75</v>
      </c>
      <c r="EC1" s="73" t="s">
        <v>76</v>
      </c>
      <c r="ED1" s="73" t="s">
        <v>77</v>
      </c>
      <c r="EE1" s="73" t="s">
        <v>78</v>
      </c>
      <c r="EF1" s="73" t="s">
        <v>79</v>
      </c>
      <c r="EG1" s="73" t="s">
        <v>83</v>
      </c>
    </row>
    <row r="2" spans="1:137" x14ac:dyDescent="0.3">
      <c r="A2" s="74" t="s">
        <v>63</v>
      </c>
      <c r="B2" s="75">
        <f>C2+H2+N2+Q2+P2</f>
        <v>10866252121.780001</v>
      </c>
      <c r="C2" s="75">
        <v>1232028840.5</v>
      </c>
      <c r="D2" s="75">
        <v>1027442377.74</v>
      </c>
      <c r="E2" s="75">
        <v>96589821.980000004</v>
      </c>
      <c r="F2" s="75">
        <v>3901.99</v>
      </c>
      <c r="G2" s="75">
        <v>47581039.869999997</v>
      </c>
      <c r="H2" s="75">
        <v>516959651.68000001</v>
      </c>
      <c r="I2" s="76">
        <f>SUM(J2:M2)</f>
        <v>516959651.68000001</v>
      </c>
      <c r="J2" s="75">
        <v>25519483.940000001</v>
      </c>
      <c r="K2" s="75">
        <v>31980928.940000001</v>
      </c>
      <c r="L2" s="75">
        <v>1008111.8</v>
      </c>
      <c r="M2" s="75">
        <v>458451127</v>
      </c>
      <c r="N2" s="75">
        <v>8032258.5899999999</v>
      </c>
      <c r="O2" s="75">
        <f>C2+H2+N2</f>
        <v>1757020750.77</v>
      </c>
      <c r="P2" s="75">
        <v>0</v>
      </c>
      <c r="Q2" s="75">
        <v>9109231371.0100002</v>
      </c>
      <c r="R2" s="75">
        <v>754282200</v>
      </c>
      <c r="S2" s="76">
        <f>T2+U2+V2</f>
        <v>754282200</v>
      </c>
      <c r="T2" s="75">
        <v>27458800</v>
      </c>
      <c r="U2" s="75">
        <v>8181800</v>
      </c>
      <c r="V2" s="75">
        <v>718641600</v>
      </c>
      <c r="W2" s="75">
        <v>8322580918.4499998</v>
      </c>
      <c r="X2" s="75">
        <v>3398946.8</v>
      </c>
      <c r="Y2" s="75">
        <v>2076310445.95</v>
      </c>
      <c r="Z2" s="75">
        <v>3497827275.9400001</v>
      </c>
      <c r="AA2" s="75">
        <v>0</v>
      </c>
      <c r="AB2" s="75">
        <v>230604944.72</v>
      </c>
      <c r="AC2" s="75">
        <v>0</v>
      </c>
      <c r="AD2" s="75">
        <v>5655500</v>
      </c>
      <c r="AE2" s="75">
        <v>59549600</v>
      </c>
      <c r="AF2" s="75">
        <v>0</v>
      </c>
      <c r="AG2" s="75">
        <v>46384848.950000003</v>
      </c>
      <c r="AH2" s="75">
        <v>775114.53</v>
      </c>
      <c r="AI2" s="75">
        <v>2930000</v>
      </c>
      <c r="AJ2" s="75">
        <v>263290400</v>
      </c>
      <c r="AK2" s="75">
        <v>1158846800</v>
      </c>
      <c r="AL2" s="75">
        <v>17281219.370000001</v>
      </c>
      <c r="AM2" s="75">
        <v>175645000</v>
      </c>
      <c r="AN2" s="75">
        <v>35347043.280000001</v>
      </c>
      <c r="AO2" s="75">
        <v>0</v>
      </c>
      <c r="AP2" s="75">
        <v>7179925.3799999999</v>
      </c>
      <c r="AQ2" s="75">
        <v>0</v>
      </c>
      <c r="AR2" s="75">
        <v>34612004.520000003</v>
      </c>
      <c r="AS2" s="75">
        <v>0</v>
      </c>
      <c r="AT2" s="75">
        <v>18239888.969999999</v>
      </c>
      <c r="AU2" s="75">
        <v>0</v>
      </c>
      <c r="AV2" s="75">
        <v>8618088.9600000009</v>
      </c>
      <c r="AW2" s="75">
        <v>6612000</v>
      </c>
      <c r="AX2" s="75">
        <v>0</v>
      </c>
      <c r="AY2" s="75">
        <v>0</v>
      </c>
      <c r="AZ2" s="75">
        <v>325496.27</v>
      </c>
      <c r="BA2" s="75">
        <v>49336674.810000002</v>
      </c>
      <c r="BB2" s="75">
        <v>623809700</v>
      </c>
      <c r="BC2" s="75">
        <v>0</v>
      </c>
      <c r="BD2" s="75">
        <v>0</v>
      </c>
      <c r="BE2" s="76">
        <f>SUM(X2:BD2)</f>
        <v>8322580918.4500017</v>
      </c>
      <c r="BF2" s="77"/>
      <c r="BG2" s="77"/>
      <c r="BH2" s="77"/>
      <c r="BI2" s="77"/>
      <c r="BJ2" s="77"/>
      <c r="BK2" s="77"/>
      <c r="BL2" s="77"/>
      <c r="BM2" s="75">
        <v>6718026729.3699999</v>
      </c>
      <c r="BN2" s="75">
        <v>6703326416.4799995</v>
      </c>
      <c r="BO2" s="75">
        <f>BM2-BN2</f>
        <v>14700312.890000343</v>
      </c>
      <c r="BP2" s="75">
        <v>1062836528.0700001</v>
      </c>
      <c r="BQ2" s="76">
        <f t="shared" ref="BQ2:BQ25" si="0">SUM(BS2:BX2)</f>
        <v>1046259777.21</v>
      </c>
      <c r="BR2" s="75">
        <v>16576750.859999999</v>
      </c>
      <c r="BS2" s="75">
        <v>285396131.56</v>
      </c>
      <c r="BT2" s="75">
        <v>306252456.56</v>
      </c>
      <c r="BU2" s="75">
        <v>362128932.02999997</v>
      </c>
      <c r="BV2" s="75">
        <v>32596512.609999999</v>
      </c>
      <c r="BW2" s="75">
        <v>20971011.370000001</v>
      </c>
      <c r="BX2" s="75">
        <v>38914733.079999998</v>
      </c>
      <c r="BY2" s="75">
        <v>1660395130.47</v>
      </c>
      <c r="BZ2" s="76">
        <f t="shared" ref="BZ2:BZ25" si="1">SUM(CA2:CG2)</f>
        <v>1660395130.4699998</v>
      </c>
      <c r="CA2" s="75">
        <v>241733263.84999999</v>
      </c>
      <c r="CB2" s="75">
        <v>424311083.41000003</v>
      </c>
      <c r="CC2" s="75">
        <v>600729255.07000005</v>
      </c>
      <c r="CD2" s="75">
        <v>0</v>
      </c>
      <c r="CE2" s="75">
        <v>52029518.289999999</v>
      </c>
      <c r="CF2" s="75">
        <v>0</v>
      </c>
      <c r="CG2" s="75">
        <v>341592009.85000002</v>
      </c>
      <c r="CH2" s="75">
        <v>259385683.86000001</v>
      </c>
      <c r="CI2" s="75">
        <v>39644818.93</v>
      </c>
      <c r="CJ2" s="75">
        <v>136404009.09999999</v>
      </c>
      <c r="CK2" s="75">
        <v>920166.26</v>
      </c>
      <c r="CL2" s="75">
        <v>53393462.009999998</v>
      </c>
      <c r="CM2" s="75">
        <v>0</v>
      </c>
      <c r="CN2" s="75">
        <v>0</v>
      </c>
      <c r="CO2" s="75">
        <v>29023227.559999999</v>
      </c>
      <c r="CP2" s="75">
        <v>10730020.9</v>
      </c>
      <c r="CQ2" s="75">
        <v>108684858.31</v>
      </c>
      <c r="CR2" s="75">
        <v>8870051.1099999994</v>
      </c>
      <c r="CS2" s="75">
        <v>74777447.159999996</v>
      </c>
      <c r="CT2" s="75">
        <v>938159891.98000002</v>
      </c>
      <c r="CU2" s="75">
        <v>66325007.719999999</v>
      </c>
      <c r="CV2" s="75">
        <v>7392606.96</v>
      </c>
      <c r="CW2" s="77"/>
      <c r="CX2" s="75">
        <v>628757522.19000006</v>
      </c>
      <c r="CY2" s="75">
        <f>CT2-CU2-CV2-CX2</f>
        <v>235684755.1099999</v>
      </c>
      <c r="CZ2" s="75">
        <v>12180983.83</v>
      </c>
      <c r="DA2" s="75">
        <v>22976541.920000002</v>
      </c>
      <c r="DB2" s="77"/>
      <c r="DC2" s="75">
        <f>BM2+BP2+BY2+CH2+CP2+CQ2+CR2+CS2+CT2+CZ2+DA2</f>
        <v>10877023866.98</v>
      </c>
      <c r="DD2" s="77"/>
      <c r="DE2" s="77"/>
      <c r="DF2" s="77"/>
      <c r="DG2" s="77"/>
      <c r="DH2" s="75">
        <v>10021182309.950001</v>
      </c>
      <c r="DI2" s="75">
        <v>855841557.02999997</v>
      </c>
      <c r="DJ2" s="77"/>
      <c r="DK2" s="77"/>
      <c r="DL2" s="75">
        <v>9655506237.6299992</v>
      </c>
      <c r="DM2" s="75">
        <v>10703149633.17</v>
      </c>
      <c r="DN2" s="75">
        <v>10866252121.780001</v>
      </c>
      <c r="DO2" s="78">
        <v>1602.2</v>
      </c>
      <c r="DP2" s="75">
        <f>DM2-DN2</f>
        <v>-163102488.61000061</v>
      </c>
      <c r="DQ2" s="75">
        <v>20769282.07</v>
      </c>
      <c r="DR2" s="79">
        <f>(B2-DH2-DI2)/B2*100</f>
        <v>-9.9130271222121508E-2</v>
      </c>
      <c r="DS2" s="79"/>
      <c r="DT2" s="79"/>
      <c r="DU2" s="79">
        <f>((C2+H2)-DH2)/(C2+H2)</f>
        <v>-4.7297016845772673</v>
      </c>
      <c r="DV2" s="79">
        <f>(N2-DI2)/N2</f>
        <v>-105.55054832217496</v>
      </c>
      <c r="DW2" s="80"/>
      <c r="DX2" s="79">
        <f>(C2+H2-DH2-DI2)/DO2</f>
        <v>-5697188.4750967426</v>
      </c>
      <c r="DY2" s="79">
        <f>DP2/DO2</f>
        <v>-101799.08164398989</v>
      </c>
      <c r="DZ2" s="79">
        <f t="shared" ref="DZ2:DZ25" si="2">(C2+H2)/B2*100</f>
        <v>16.095600144178306</v>
      </c>
      <c r="EA2" s="79">
        <f t="shared" ref="EA2:EA25" si="3">Q2/B2*100</f>
        <v>83.830480545833481</v>
      </c>
      <c r="EB2" s="79">
        <f>C2/DC2*100</f>
        <v>11.326892866716419</v>
      </c>
      <c r="EC2" s="79">
        <f>Q2/DL2*100</f>
        <v>94.342348778244016</v>
      </c>
      <c r="ED2" s="79">
        <f t="shared" ref="ED2:ED25" si="4">B2/DO2</f>
        <v>6782082.2130695293</v>
      </c>
      <c r="EE2" s="79">
        <f t="shared" ref="EE2:EE25" si="5">C2/O2*100</f>
        <v>70.120335229966599</v>
      </c>
      <c r="EF2" s="79">
        <f>(DM2-DN2)/DM2*100</f>
        <v>-1.5238737586600835</v>
      </c>
      <c r="EG2" s="79">
        <f t="shared" ref="EG2:EG25" si="6">DQ2/(C2+H2)*100</f>
        <v>1.1875025000371755</v>
      </c>
    </row>
    <row r="3" spans="1:137" x14ac:dyDescent="0.3">
      <c r="A3" s="74" t="s">
        <v>64</v>
      </c>
      <c r="B3" s="75">
        <f t="shared" ref="B3:B25" si="7">C3+H3+N3+Q3+P3</f>
        <v>7561057784.2200003</v>
      </c>
      <c r="C3" s="75">
        <v>779905876.74000001</v>
      </c>
      <c r="D3" s="75">
        <v>539267911.35000002</v>
      </c>
      <c r="E3" s="75">
        <v>53631446.479999997</v>
      </c>
      <c r="F3" s="75">
        <v>545.45000000000005</v>
      </c>
      <c r="G3" s="75">
        <v>29326692.699999999</v>
      </c>
      <c r="H3" s="75">
        <v>206334170.58000001</v>
      </c>
      <c r="I3" s="76">
        <f t="shared" ref="I3:I25" si="8">SUM(J3:M3)</f>
        <v>206334170.58000001</v>
      </c>
      <c r="J3" s="75">
        <v>43563589.810000002</v>
      </c>
      <c r="K3" s="75">
        <v>26112510.079999998</v>
      </c>
      <c r="L3" s="75">
        <v>1269510.17</v>
      </c>
      <c r="M3" s="75">
        <v>135388560.52000001</v>
      </c>
      <c r="N3" s="75">
        <v>866.49</v>
      </c>
      <c r="O3" s="75">
        <f t="shared" ref="O3:O25" si="9">C3+H3+N3</f>
        <v>986240913.81000006</v>
      </c>
      <c r="P3" s="75">
        <v>0</v>
      </c>
      <c r="Q3" s="75">
        <v>6574816870.4099998</v>
      </c>
      <c r="R3" s="75">
        <v>711784200</v>
      </c>
      <c r="S3" s="76">
        <f t="shared" ref="S3:S25" si="10">T3+U3+V3</f>
        <v>711784200</v>
      </c>
      <c r="T3" s="75">
        <v>59509100</v>
      </c>
      <c r="U3" s="75">
        <v>9677900</v>
      </c>
      <c r="V3" s="75">
        <v>642597200</v>
      </c>
      <c r="W3" s="75">
        <v>5787643119.7799997</v>
      </c>
      <c r="X3" s="75">
        <v>963858.42</v>
      </c>
      <c r="Y3" s="75">
        <v>1955889851.96</v>
      </c>
      <c r="Z3" s="75">
        <v>2010506192.5</v>
      </c>
      <c r="AA3" s="75">
        <v>0</v>
      </c>
      <c r="AB3" s="75">
        <v>137928162.87</v>
      </c>
      <c r="AC3" s="75">
        <v>0</v>
      </c>
      <c r="AD3" s="75">
        <v>3701700</v>
      </c>
      <c r="AE3" s="75">
        <v>37886800</v>
      </c>
      <c r="AF3" s="75">
        <v>0</v>
      </c>
      <c r="AG3" s="75">
        <v>24237951.359999999</v>
      </c>
      <c r="AH3" s="75">
        <v>508039.62</v>
      </c>
      <c r="AI3" s="75">
        <v>4799569.18</v>
      </c>
      <c r="AJ3" s="75">
        <v>242275600</v>
      </c>
      <c r="AK3" s="75">
        <v>740007100</v>
      </c>
      <c r="AL3" s="75">
        <v>6574521</v>
      </c>
      <c r="AM3" s="75">
        <v>14507000</v>
      </c>
      <c r="AN3" s="75">
        <v>98351597</v>
      </c>
      <c r="AO3" s="75">
        <v>2729296.67</v>
      </c>
      <c r="AP3" s="75">
        <v>10345550.25</v>
      </c>
      <c r="AQ3" s="81">
        <v>0</v>
      </c>
      <c r="AR3" s="75">
        <v>16506453.27</v>
      </c>
      <c r="AS3" s="81">
        <v>0</v>
      </c>
      <c r="AT3" s="75">
        <v>29688598.420000002</v>
      </c>
      <c r="AU3" s="81">
        <v>0</v>
      </c>
      <c r="AV3" s="75">
        <v>7031328.6299999999</v>
      </c>
      <c r="AW3" s="75">
        <v>2066999.34</v>
      </c>
      <c r="AX3" s="81">
        <v>0</v>
      </c>
      <c r="AY3" s="81">
        <v>0</v>
      </c>
      <c r="AZ3" s="75">
        <v>3736733.15</v>
      </c>
      <c r="BA3" s="75">
        <v>43486716.140000001</v>
      </c>
      <c r="BB3" s="75">
        <v>393913500</v>
      </c>
      <c r="BC3" s="81">
        <v>0</v>
      </c>
      <c r="BD3" s="81">
        <v>0</v>
      </c>
      <c r="BE3" s="76">
        <f t="shared" ref="BE3:BE15" si="11">SUM(Y3:BD3)</f>
        <v>5786679261.3600006</v>
      </c>
      <c r="BF3" s="77"/>
      <c r="BG3" s="77"/>
      <c r="BH3" s="77"/>
      <c r="BI3" s="77"/>
      <c r="BJ3" s="77"/>
      <c r="BK3" s="77"/>
      <c r="BL3" s="77"/>
      <c r="BM3" s="75">
        <v>4888345507.9899998</v>
      </c>
      <c r="BN3" s="75">
        <v>4872684390.8800001</v>
      </c>
      <c r="BO3" s="75">
        <f t="shared" ref="BO3:BO25" si="12">BM3-BN3</f>
        <v>15661117.109999657</v>
      </c>
      <c r="BP3" s="75">
        <v>861449015.00999999</v>
      </c>
      <c r="BQ3" s="76">
        <f t="shared" si="0"/>
        <v>861449015.00999999</v>
      </c>
      <c r="BR3" s="75">
        <v>0</v>
      </c>
      <c r="BS3" s="75">
        <v>305186271.06999999</v>
      </c>
      <c r="BT3" s="75">
        <v>238906527.27000001</v>
      </c>
      <c r="BU3" s="75">
        <v>238985639.50999999</v>
      </c>
      <c r="BV3" s="75">
        <v>25235146.800000001</v>
      </c>
      <c r="BW3" s="75">
        <v>28253579.760000002</v>
      </c>
      <c r="BX3" s="75">
        <v>24881850.600000001</v>
      </c>
      <c r="BY3" s="75">
        <v>854405741.99000001</v>
      </c>
      <c r="BZ3" s="76">
        <f t="shared" si="1"/>
        <v>854405741.98999977</v>
      </c>
      <c r="CA3" s="75">
        <v>134437341.31999999</v>
      </c>
      <c r="CB3" s="75">
        <v>289885849.70999998</v>
      </c>
      <c r="CC3" s="75">
        <v>317040821.07999998</v>
      </c>
      <c r="CD3" s="75">
        <v>1637019.81</v>
      </c>
      <c r="CE3" s="75">
        <v>20440175.640000001</v>
      </c>
      <c r="CF3" s="75">
        <v>2471895.62</v>
      </c>
      <c r="CG3" s="75">
        <v>88492638.810000002</v>
      </c>
      <c r="CH3" s="75">
        <v>118863281.91</v>
      </c>
      <c r="CI3" s="75">
        <v>452943.17</v>
      </c>
      <c r="CJ3" s="75">
        <v>73368356.090000004</v>
      </c>
      <c r="CK3" s="75">
        <v>413327.49</v>
      </c>
      <c r="CL3" s="75">
        <v>30664602.329999998</v>
      </c>
      <c r="CM3" s="75">
        <v>0</v>
      </c>
      <c r="CN3" s="75">
        <v>0</v>
      </c>
      <c r="CO3" s="75">
        <v>13964052.83</v>
      </c>
      <c r="CP3" s="75">
        <v>168800</v>
      </c>
      <c r="CQ3" s="75">
        <v>85963496.459999993</v>
      </c>
      <c r="CR3" s="75">
        <v>0</v>
      </c>
      <c r="CS3" s="75">
        <v>42962538.659999996</v>
      </c>
      <c r="CT3" s="75">
        <v>911674434.63999999</v>
      </c>
      <c r="CU3" s="75">
        <v>8451644.9800000004</v>
      </c>
      <c r="CV3" s="75">
        <v>76407</v>
      </c>
      <c r="CW3" s="77"/>
      <c r="CX3" s="75">
        <v>729302329.00999999</v>
      </c>
      <c r="CY3" s="75">
        <f t="shared" ref="CY3:CY25" si="13">CT3-CU3-CV3-CX3</f>
        <v>173844053.64999998</v>
      </c>
      <c r="CZ3" s="75">
        <v>47687.66</v>
      </c>
      <c r="DA3" s="75">
        <v>434482.04</v>
      </c>
      <c r="DB3" s="77"/>
      <c r="DC3" s="75">
        <f t="shared" ref="DC3:DC25" si="14">BM3+BP3+BY3+CH3+CP3+CQ3+CR3+CS3+CT3+CZ3+DA3</f>
        <v>7764314986.3599997</v>
      </c>
      <c r="DD3" s="77"/>
      <c r="DE3" s="77"/>
      <c r="DF3" s="77"/>
      <c r="DG3" s="77"/>
      <c r="DH3" s="75">
        <v>7272707052.3199997</v>
      </c>
      <c r="DI3" s="75">
        <v>491607934.04000002</v>
      </c>
      <c r="DJ3" s="77"/>
      <c r="DK3" s="77"/>
      <c r="DL3" s="75">
        <v>6767826649.2200003</v>
      </c>
      <c r="DM3" s="75">
        <v>8385706396.3599997</v>
      </c>
      <c r="DN3" s="75">
        <v>7561057784.2200003</v>
      </c>
      <c r="DO3" s="78">
        <v>1042.7</v>
      </c>
      <c r="DP3" s="75">
        <f t="shared" ref="DP3:DP25" si="15">DM3-DN3</f>
        <v>824648612.13999939</v>
      </c>
      <c r="DQ3" s="75">
        <v>4259217.09</v>
      </c>
      <c r="DR3" s="79">
        <f t="shared" ref="DR3:DR25" si="16">(B3-DH3-DI3)/B3*100</f>
        <v>-2.6882111992874749</v>
      </c>
      <c r="DS3" s="79"/>
      <c r="DT3" s="79"/>
      <c r="DU3" s="79">
        <f t="shared" ref="DU3:DU25" si="17">((C3+H3)-DH3)/(C3+H3)</f>
        <v>-6.3741753562763845</v>
      </c>
      <c r="DV3" s="79">
        <f t="shared" ref="DV3:DV25" si="18">(N3-DI3)/N3</f>
        <v>-567354.57714457181</v>
      </c>
      <c r="DW3" s="80"/>
      <c r="DX3" s="79">
        <f t="shared" ref="DX3:DX25" si="19">(C3+H3-DH3-DI3)/DO3</f>
        <v>-6500503.4420638727</v>
      </c>
      <c r="DY3" s="79">
        <f t="shared" ref="DY3:DY25" si="20">DP3/DO3</f>
        <v>790878.11656276917</v>
      </c>
      <c r="DZ3" s="79">
        <f t="shared" si="2"/>
        <v>13.043678218916572</v>
      </c>
      <c r="EA3" s="79">
        <f t="shared" si="3"/>
        <v>86.956310321178947</v>
      </c>
      <c r="EB3" s="79">
        <f t="shared" ref="EB3:EB25" si="21">C3/DC3*100</f>
        <v>10.044748031347307</v>
      </c>
      <c r="EC3" s="79">
        <f t="shared" ref="EC3:EC25" si="22">Q3/DL3*100</f>
        <v>97.148127621852652</v>
      </c>
      <c r="ED3" s="79">
        <f t="shared" si="4"/>
        <v>7251422.0621655313</v>
      </c>
      <c r="EE3" s="79">
        <f t="shared" si="5"/>
        <v>79.078637462636166</v>
      </c>
      <c r="EF3" s="79">
        <f t="shared" ref="EF3:EF25" si="23">(DM3-DN3)/DM3*100</f>
        <v>9.8339790729849099</v>
      </c>
      <c r="EG3" s="79">
        <f t="shared" si="6"/>
        <v>0.43186413911845889</v>
      </c>
    </row>
    <row r="4" spans="1:137" x14ac:dyDescent="0.3">
      <c r="A4" s="82" t="s">
        <v>1</v>
      </c>
      <c r="B4" s="75">
        <f t="shared" si="7"/>
        <v>21283303457.740002</v>
      </c>
      <c r="C4" s="75">
        <v>5781897583.1700001</v>
      </c>
      <c r="D4" s="75">
        <v>2846675864.1100001</v>
      </c>
      <c r="E4" s="75">
        <v>1726078614.7</v>
      </c>
      <c r="F4" s="75">
        <v>14440.4</v>
      </c>
      <c r="G4" s="75">
        <v>745106680.76999998</v>
      </c>
      <c r="H4" s="75">
        <v>1151953525.28</v>
      </c>
      <c r="I4" s="76">
        <f t="shared" si="8"/>
        <v>1151953525.28</v>
      </c>
      <c r="J4" s="75">
        <v>117592374.08</v>
      </c>
      <c r="K4" s="75">
        <v>99230898.5</v>
      </c>
      <c r="L4" s="75">
        <v>1185889.58</v>
      </c>
      <c r="M4" s="75">
        <v>933944363.12</v>
      </c>
      <c r="N4" s="75">
        <v>1980789.02</v>
      </c>
      <c r="O4" s="75">
        <f t="shared" si="9"/>
        <v>6935831897.4700003</v>
      </c>
      <c r="P4" s="75">
        <v>0</v>
      </c>
      <c r="Q4" s="75">
        <v>14347471560.27</v>
      </c>
      <c r="R4" s="75">
        <v>966827000</v>
      </c>
      <c r="S4" s="76">
        <f t="shared" si="10"/>
        <v>966827000</v>
      </c>
      <c r="T4" s="75">
        <v>0</v>
      </c>
      <c r="U4" s="75">
        <v>5371900</v>
      </c>
      <c r="V4" s="75">
        <v>961455100</v>
      </c>
      <c r="W4" s="75">
        <v>13173013880.68</v>
      </c>
      <c r="X4" s="75">
        <v>3001163.72</v>
      </c>
      <c r="Y4" s="75">
        <v>3667355198.2600002</v>
      </c>
      <c r="Z4" s="75">
        <v>5353083151.4799995</v>
      </c>
      <c r="AA4" s="75">
        <v>0</v>
      </c>
      <c r="AB4" s="75">
        <v>51940259.399999999</v>
      </c>
      <c r="AC4" s="75">
        <v>0</v>
      </c>
      <c r="AD4" s="75">
        <v>11487016.939999999</v>
      </c>
      <c r="AE4" s="75">
        <v>40401100</v>
      </c>
      <c r="AF4" s="75">
        <v>0</v>
      </c>
      <c r="AG4" s="75">
        <v>87528192.590000004</v>
      </c>
      <c r="AH4" s="75">
        <v>1579187.2</v>
      </c>
      <c r="AI4" s="75">
        <v>2796943.14</v>
      </c>
      <c r="AJ4" s="75">
        <v>572562700</v>
      </c>
      <c r="AK4" s="75">
        <v>2389381400</v>
      </c>
      <c r="AL4" s="75">
        <v>32646893.579999998</v>
      </c>
      <c r="AM4" s="75">
        <v>32160000</v>
      </c>
      <c r="AN4" s="75">
        <v>122977993.39</v>
      </c>
      <c r="AO4" s="75">
        <v>7165977.0300000003</v>
      </c>
      <c r="AP4" s="75">
        <v>16795682.309999999</v>
      </c>
      <c r="AQ4" s="75">
        <v>0</v>
      </c>
      <c r="AR4" s="75">
        <v>103725177.38</v>
      </c>
      <c r="AS4" s="75">
        <v>0</v>
      </c>
      <c r="AT4" s="75">
        <v>26274491.789999999</v>
      </c>
      <c r="AU4" s="75">
        <v>0</v>
      </c>
      <c r="AV4" s="75">
        <v>3865504.57</v>
      </c>
      <c r="AW4" s="75">
        <v>13002441.050000001</v>
      </c>
      <c r="AX4" s="75">
        <v>0</v>
      </c>
      <c r="AY4" s="75">
        <v>0</v>
      </c>
      <c r="AZ4" s="75">
        <v>2075042.5</v>
      </c>
      <c r="BA4" s="75">
        <v>77763364.349999994</v>
      </c>
      <c r="BB4" s="75">
        <v>553445000</v>
      </c>
      <c r="BC4" s="75">
        <v>0</v>
      </c>
      <c r="BD4" s="75">
        <v>0</v>
      </c>
      <c r="BE4" s="76">
        <f t="shared" si="11"/>
        <v>13170012716.959999</v>
      </c>
      <c r="BF4" s="77"/>
      <c r="BG4" s="77"/>
      <c r="BH4" s="77"/>
      <c r="BI4" s="77"/>
      <c r="BJ4" s="77"/>
      <c r="BK4" s="77"/>
      <c r="BL4" s="77"/>
      <c r="BM4" s="75">
        <v>10745947325.799999</v>
      </c>
      <c r="BN4" s="75">
        <v>10691331762.59</v>
      </c>
      <c r="BO4" s="75">
        <f t="shared" si="12"/>
        <v>54615563.209999084</v>
      </c>
      <c r="BP4" s="75">
        <v>2667151803.4099998</v>
      </c>
      <c r="BQ4" s="76">
        <f t="shared" si="0"/>
        <v>2649203246.5900002</v>
      </c>
      <c r="BR4" s="75">
        <v>17948556.82</v>
      </c>
      <c r="BS4" s="75">
        <v>1077260509.48</v>
      </c>
      <c r="BT4" s="75">
        <v>544379929.71000004</v>
      </c>
      <c r="BU4" s="75">
        <v>828293119.69000006</v>
      </c>
      <c r="BV4" s="75">
        <v>60449316.969999999</v>
      </c>
      <c r="BW4" s="75">
        <v>32000066.23</v>
      </c>
      <c r="BX4" s="75">
        <v>106820304.51000001</v>
      </c>
      <c r="BY4" s="75">
        <v>3331885205.4200001</v>
      </c>
      <c r="BZ4" s="76">
        <f t="shared" si="1"/>
        <v>3331885205.4200006</v>
      </c>
      <c r="CA4" s="75">
        <v>658249414.69000006</v>
      </c>
      <c r="CB4" s="75">
        <v>529760517.36000001</v>
      </c>
      <c r="CC4" s="75">
        <v>1260308943.3099999</v>
      </c>
      <c r="CD4" s="75">
        <v>77493459.280000001</v>
      </c>
      <c r="CE4" s="75">
        <v>88138826.069999993</v>
      </c>
      <c r="CF4" s="75">
        <v>15628137.09</v>
      </c>
      <c r="CG4" s="75">
        <v>702305907.62</v>
      </c>
      <c r="CH4" s="75">
        <v>515032892.76999998</v>
      </c>
      <c r="CI4" s="75">
        <v>106025744.44</v>
      </c>
      <c r="CJ4" s="75">
        <v>310383544.44</v>
      </c>
      <c r="CK4" s="75">
        <v>7012190.0199999996</v>
      </c>
      <c r="CL4" s="75">
        <v>57843825.359999999</v>
      </c>
      <c r="CM4" s="75">
        <v>0</v>
      </c>
      <c r="CN4" s="75">
        <v>1537560.29</v>
      </c>
      <c r="CO4" s="75">
        <v>32230028.219999999</v>
      </c>
      <c r="CP4" s="75">
        <v>126957377.39</v>
      </c>
      <c r="CQ4" s="75">
        <v>247146741.13999999</v>
      </c>
      <c r="CR4" s="75">
        <v>5868165.1500000004</v>
      </c>
      <c r="CS4" s="75">
        <v>80788682.310000002</v>
      </c>
      <c r="CT4" s="75">
        <v>4326635312.1700001</v>
      </c>
      <c r="CU4" s="75">
        <v>1117690714.1700001</v>
      </c>
      <c r="CV4" s="75">
        <v>0</v>
      </c>
      <c r="CW4" s="77"/>
      <c r="CX4" s="75">
        <v>2482337003.8400002</v>
      </c>
      <c r="CY4" s="75">
        <f t="shared" si="13"/>
        <v>726607594.15999985</v>
      </c>
      <c r="CZ4" s="75">
        <v>2477956.25</v>
      </c>
      <c r="DA4" s="75">
        <v>240482487.69</v>
      </c>
      <c r="DB4" s="77"/>
      <c r="DC4" s="75">
        <f t="shared" si="14"/>
        <v>22290373949.499996</v>
      </c>
      <c r="DD4" s="77"/>
      <c r="DE4" s="77"/>
      <c r="DF4" s="77"/>
      <c r="DG4" s="77"/>
      <c r="DH4" s="75">
        <v>16773659585.950001</v>
      </c>
      <c r="DI4" s="75">
        <v>5516714363.5500002</v>
      </c>
      <c r="DJ4" s="77"/>
      <c r="DK4" s="77"/>
      <c r="DL4" s="75">
        <v>18991630824.119999</v>
      </c>
      <c r="DM4" s="75">
        <v>21112050993.310001</v>
      </c>
      <c r="DN4" s="75">
        <v>21283303457.740002</v>
      </c>
      <c r="DO4" s="78">
        <v>3254.9</v>
      </c>
      <c r="DP4" s="75">
        <f t="shared" si="15"/>
        <v>-171252464.43000031</v>
      </c>
      <c r="DQ4" s="75">
        <v>261174.09</v>
      </c>
      <c r="DR4" s="79">
        <f t="shared" si="16"/>
        <v>-4.7317395711602401</v>
      </c>
      <c r="DS4" s="79"/>
      <c r="DT4" s="79"/>
      <c r="DU4" s="79">
        <f t="shared" si="17"/>
        <v>-1.4190971688891083</v>
      </c>
      <c r="DV4" s="79">
        <f t="shared" si="18"/>
        <v>-2784.1095234514173</v>
      </c>
      <c r="DW4" s="80"/>
      <c r="DX4" s="79">
        <f t="shared" si="19"/>
        <v>-4717970.702955544</v>
      </c>
      <c r="DY4" s="79">
        <f t="shared" si="20"/>
        <v>-52613.740646410122</v>
      </c>
      <c r="DZ4" s="79">
        <f t="shared" si="2"/>
        <v>32.578829326085646</v>
      </c>
      <c r="EA4" s="79">
        <f t="shared" si="3"/>
        <v>67.411863899597407</v>
      </c>
      <c r="EB4" s="79">
        <f t="shared" si="21"/>
        <v>25.938988714452215</v>
      </c>
      <c r="EC4" s="79">
        <f t="shared" si="22"/>
        <v>75.546285061776985</v>
      </c>
      <c r="ED4" s="79">
        <f t="shared" si="4"/>
        <v>6538850.1821069773</v>
      </c>
      <c r="EE4" s="79">
        <f t="shared" si="5"/>
        <v>83.362712197207031</v>
      </c>
      <c r="EF4" s="79">
        <f t="shared" si="23"/>
        <v>-0.81115977071231449</v>
      </c>
      <c r="EG4" s="79">
        <f t="shared" si="6"/>
        <v>3.7666527001382804E-3</v>
      </c>
    </row>
    <row r="5" spans="1:137" x14ac:dyDescent="0.3">
      <c r="A5" s="82" t="s">
        <v>2</v>
      </c>
      <c r="B5" s="75">
        <f t="shared" si="7"/>
        <v>12453175164.57</v>
      </c>
      <c r="C5" s="75">
        <v>2629844660.73</v>
      </c>
      <c r="D5" s="75">
        <v>1517840701.74</v>
      </c>
      <c r="E5" s="75">
        <v>563571238.63</v>
      </c>
      <c r="F5" s="75">
        <v>1599.07</v>
      </c>
      <c r="G5" s="75">
        <v>181728222.25</v>
      </c>
      <c r="H5" s="75">
        <v>547826274.74000001</v>
      </c>
      <c r="I5" s="76">
        <f t="shared" si="8"/>
        <v>547826274.74000001</v>
      </c>
      <c r="J5" s="75">
        <v>282053542.36000001</v>
      </c>
      <c r="K5" s="75">
        <v>45857890</v>
      </c>
      <c r="L5" s="75">
        <v>24650056.600000001</v>
      </c>
      <c r="M5" s="75">
        <v>195264785.78</v>
      </c>
      <c r="N5" s="75">
        <v>2752.41</v>
      </c>
      <c r="O5" s="75">
        <f t="shared" si="9"/>
        <v>3177673687.8800001</v>
      </c>
      <c r="P5" s="75">
        <v>0</v>
      </c>
      <c r="Q5" s="75">
        <v>9275501476.6900005</v>
      </c>
      <c r="R5" s="75">
        <v>729563700</v>
      </c>
      <c r="S5" s="76">
        <f t="shared" si="10"/>
        <v>729563700</v>
      </c>
      <c r="T5" s="75">
        <v>0</v>
      </c>
      <c r="U5" s="75">
        <v>6633400</v>
      </c>
      <c r="V5" s="75">
        <v>722930300</v>
      </c>
      <c r="W5" s="75">
        <v>8374736266.2299995</v>
      </c>
      <c r="X5" s="75">
        <v>1099476.72</v>
      </c>
      <c r="Y5" s="75">
        <v>2348951254.4899998</v>
      </c>
      <c r="Z5" s="75">
        <v>3279461300</v>
      </c>
      <c r="AA5" s="75">
        <v>0</v>
      </c>
      <c r="AB5" s="75">
        <v>95262453.769999996</v>
      </c>
      <c r="AC5" s="75">
        <v>0</v>
      </c>
      <c r="AD5" s="75">
        <v>6952606.7699999996</v>
      </c>
      <c r="AE5" s="75">
        <v>29901800</v>
      </c>
      <c r="AF5" s="75">
        <v>0</v>
      </c>
      <c r="AG5" s="75">
        <v>58053960.670000002</v>
      </c>
      <c r="AH5" s="75">
        <v>807410.74</v>
      </c>
      <c r="AI5" s="75">
        <v>2775010.75</v>
      </c>
      <c r="AJ5" s="75">
        <v>297196100</v>
      </c>
      <c r="AK5" s="75">
        <v>1524763100</v>
      </c>
      <c r="AL5" s="75">
        <v>45405434.859999999</v>
      </c>
      <c r="AM5" s="75">
        <v>0</v>
      </c>
      <c r="AN5" s="75">
        <v>0</v>
      </c>
      <c r="AO5" s="75">
        <v>0</v>
      </c>
      <c r="AP5" s="75">
        <v>9036426.9399999995</v>
      </c>
      <c r="AQ5" s="81">
        <v>0</v>
      </c>
      <c r="AR5" s="75">
        <v>37210750.68</v>
      </c>
      <c r="AS5" s="81">
        <v>0</v>
      </c>
      <c r="AT5" s="75">
        <v>1608239.7</v>
      </c>
      <c r="AU5" s="81">
        <v>0</v>
      </c>
      <c r="AV5" s="75">
        <v>1965528.72</v>
      </c>
      <c r="AW5" s="75">
        <v>35182700</v>
      </c>
      <c r="AX5" s="81">
        <v>0</v>
      </c>
      <c r="AY5" s="81">
        <v>0</v>
      </c>
      <c r="AZ5" s="75">
        <v>440500</v>
      </c>
      <c r="BA5" s="75">
        <v>41125511.420000002</v>
      </c>
      <c r="BB5" s="75">
        <v>557536700</v>
      </c>
      <c r="BC5" s="81">
        <v>0</v>
      </c>
      <c r="BD5" s="81">
        <v>0</v>
      </c>
      <c r="BE5" s="76">
        <f>SUM(Y5:BD5)</f>
        <v>8373636789.5100002</v>
      </c>
      <c r="BF5" s="77"/>
      <c r="BG5" s="77"/>
      <c r="BH5" s="77"/>
      <c r="BI5" s="77"/>
      <c r="BJ5" s="77"/>
      <c r="BK5" s="77"/>
      <c r="BL5" s="77"/>
      <c r="BM5" s="75">
        <v>7257735527.7399998</v>
      </c>
      <c r="BN5" s="75">
        <v>7255593852.8000002</v>
      </c>
      <c r="BO5" s="75">
        <f t="shared" si="12"/>
        <v>2141674.9399995804</v>
      </c>
      <c r="BP5" s="75">
        <v>1691673759.2</v>
      </c>
      <c r="BQ5" s="76">
        <f t="shared" si="0"/>
        <v>1633978370.1499999</v>
      </c>
      <c r="BR5" s="75">
        <v>57695389.049999997</v>
      </c>
      <c r="BS5" s="75">
        <v>770518594.13999999</v>
      </c>
      <c r="BT5" s="75">
        <v>429988543.11000001</v>
      </c>
      <c r="BU5" s="75">
        <v>348276408.56</v>
      </c>
      <c r="BV5" s="75">
        <v>27600609</v>
      </c>
      <c r="BW5" s="75">
        <v>48007927.469999999</v>
      </c>
      <c r="BX5" s="75">
        <v>9586287.8699999992</v>
      </c>
      <c r="BY5" s="75">
        <v>1955872067.74</v>
      </c>
      <c r="BZ5" s="76">
        <f t="shared" si="1"/>
        <v>1955872067.7399998</v>
      </c>
      <c r="CA5" s="75">
        <v>548996355.03999996</v>
      </c>
      <c r="CB5" s="75">
        <v>412711331.33999997</v>
      </c>
      <c r="CC5" s="75">
        <v>733406893.39999998</v>
      </c>
      <c r="CD5" s="75">
        <v>33966854.950000003</v>
      </c>
      <c r="CE5" s="75">
        <v>67560333.049999997</v>
      </c>
      <c r="CF5" s="75">
        <v>0</v>
      </c>
      <c r="CG5" s="75">
        <v>159230299.96000001</v>
      </c>
      <c r="CH5" s="75">
        <v>424080725.05000001</v>
      </c>
      <c r="CI5" s="75">
        <v>102232188.5</v>
      </c>
      <c r="CJ5" s="75">
        <v>271863061.73000002</v>
      </c>
      <c r="CK5" s="75">
        <v>620125.59</v>
      </c>
      <c r="CL5" s="75">
        <v>25525177.190000001</v>
      </c>
      <c r="CM5" s="75">
        <v>0</v>
      </c>
      <c r="CN5" s="75">
        <v>510128.88</v>
      </c>
      <c r="CO5" s="75">
        <v>23330043.16</v>
      </c>
      <c r="CP5" s="75">
        <v>128145152.09</v>
      </c>
      <c r="CQ5" s="75">
        <v>62322884.549999997</v>
      </c>
      <c r="CR5" s="75">
        <v>14098411.59</v>
      </c>
      <c r="CS5" s="75">
        <v>124209094.51000001</v>
      </c>
      <c r="CT5" s="75">
        <v>1923710034.53</v>
      </c>
      <c r="CU5" s="75">
        <v>355940619.87</v>
      </c>
      <c r="CV5" s="75">
        <v>1380665</v>
      </c>
      <c r="CW5" s="77"/>
      <c r="CX5" s="75">
        <v>1439082949.79</v>
      </c>
      <c r="CY5" s="75">
        <f t="shared" si="13"/>
        <v>127305799.86999989</v>
      </c>
      <c r="CZ5" s="75">
        <v>54115720.799999997</v>
      </c>
      <c r="DA5" s="75">
        <v>477352834.17000002</v>
      </c>
      <c r="DB5" s="77"/>
      <c r="DC5" s="75">
        <f t="shared" si="14"/>
        <v>14113316211.969999</v>
      </c>
      <c r="DD5" s="77"/>
      <c r="DE5" s="77"/>
      <c r="DF5" s="77"/>
      <c r="DG5" s="77"/>
      <c r="DH5" s="75">
        <v>11179814522.26</v>
      </c>
      <c r="DI5" s="75">
        <v>2933501689.71</v>
      </c>
      <c r="DJ5" s="77"/>
      <c r="DK5" s="77"/>
      <c r="DL5" s="75">
        <v>11153869766.92</v>
      </c>
      <c r="DM5" s="75">
        <v>12245799067</v>
      </c>
      <c r="DN5" s="75">
        <v>12453175164.57</v>
      </c>
      <c r="DO5" s="78">
        <v>4265.1000000000004</v>
      </c>
      <c r="DP5" s="75">
        <f t="shared" si="15"/>
        <v>-207376097.56999969</v>
      </c>
      <c r="DQ5" s="75">
        <v>0</v>
      </c>
      <c r="DR5" s="79">
        <f t="shared" si="16"/>
        <v>-13.331066378341786</v>
      </c>
      <c r="DS5" s="79"/>
      <c r="DT5" s="79"/>
      <c r="DU5" s="79">
        <f t="shared" si="17"/>
        <v>-2.5182417403476127</v>
      </c>
      <c r="DV5" s="79">
        <f t="shared" si="18"/>
        <v>-1065792.8641808452</v>
      </c>
      <c r="DW5" s="80"/>
      <c r="DX5" s="79">
        <f t="shared" si="19"/>
        <v>-2563983.3243065812</v>
      </c>
      <c r="DY5" s="79">
        <f t="shared" si="20"/>
        <v>-48621.626121310095</v>
      </c>
      <c r="DZ5" s="79">
        <f t="shared" si="2"/>
        <v>25.516953656210163</v>
      </c>
      <c r="EA5" s="79">
        <f t="shared" si="3"/>
        <v>74.483024241715768</v>
      </c>
      <c r="EB5" s="79">
        <f t="shared" si="21"/>
        <v>18.633782600998739</v>
      </c>
      <c r="EC5" s="79">
        <f t="shared" si="22"/>
        <v>83.159492360213491</v>
      </c>
      <c r="ED5" s="79">
        <f t="shared" si="4"/>
        <v>2919785.0377646475</v>
      </c>
      <c r="EE5" s="79">
        <f t="shared" si="5"/>
        <v>82.760060315837947</v>
      </c>
      <c r="EF5" s="79">
        <f t="shared" si="23"/>
        <v>-1.6934468419364901</v>
      </c>
      <c r="EG5" s="79">
        <f t="shared" si="6"/>
        <v>0</v>
      </c>
    </row>
    <row r="6" spans="1:137" x14ac:dyDescent="0.3">
      <c r="A6" s="82" t="s">
        <v>3</v>
      </c>
      <c r="B6" s="75">
        <f t="shared" si="7"/>
        <v>8798228893.5100002</v>
      </c>
      <c r="C6" s="75">
        <v>997352422.45000005</v>
      </c>
      <c r="D6" s="75">
        <v>753002285.03999996</v>
      </c>
      <c r="E6" s="75">
        <v>62948446.82</v>
      </c>
      <c r="F6" s="75">
        <v>28164.78</v>
      </c>
      <c r="G6" s="75">
        <v>109741163.06</v>
      </c>
      <c r="H6" s="75">
        <v>305296587.95999998</v>
      </c>
      <c r="I6" s="76">
        <f t="shared" si="8"/>
        <v>305296587.96000004</v>
      </c>
      <c r="J6" s="75">
        <v>63227335.460000001</v>
      </c>
      <c r="K6" s="75">
        <v>31821821.890000001</v>
      </c>
      <c r="L6" s="75">
        <v>1271749.8700000001</v>
      </c>
      <c r="M6" s="75">
        <v>208975680.74000001</v>
      </c>
      <c r="N6" s="75">
        <v>4207.6499999999996</v>
      </c>
      <c r="O6" s="75">
        <f t="shared" si="9"/>
        <v>1302653218.0600002</v>
      </c>
      <c r="P6" s="75">
        <v>0</v>
      </c>
      <c r="Q6" s="75">
        <v>7495575675.4499998</v>
      </c>
      <c r="R6" s="75">
        <v>690885800</v>
      </c>
      <c r="S6" s="76">
        <f t="shared" si="10"/>
        <v>690885800</v>
      </c>
      <c r="T6" s="75">
        <v>35179200</v>
      </c>
      <c r="U6" s="75">
        <v>8642200</v>
      </c>
      <c r="V6" s="75">
        <v>647064400</v>
      </c>
      <c r="W6" s="75">
        <v>6740885480.1400003</v>
      </c>
      <c r="X6" s="75">
        <v>577043.74</v>
      </c>
      <c r="Y6" s="75">
        <v>1899124420.77</v>
      </c>
      <c r="Z6" s="75">
        <v>2586630156.0300002</v>
      </c>
      <c r="AA6" s="75">
        <v>0</v>
      </c>
      <c r="AB6" s="75">
        <v>198270028.55000001</v>
      </c>
      <c r="AC6" s="75">
        <v>0</v>
      </c>
      <c r="AD6" s="75">
        <v>4244872.3499999996</v>
      </c>
      <c r="AE6" s="75">
        <v>38913500</v>
      </c>
      <c r="AF6" s="75">
        <v>11538000</v>
      </c>
      <c r="AG6" s="75">
        <v>33434060.73</v>
      </c>
      <c r="AH6" s="75">
        <v>604263.24</v>
      </c>
      <c r="AI6" s="75">
        <v>2928073.2</v>
      </c>
      <c r="AJ6" s="75">
        <v>256254500</v>
      </c>
      <c r="AK6" s="75">
        <v>916048800</v>
      </c>
      <c r="AL6" s="75">
        <v>8289223</v>
      </c>
      <c r="AM6" s="75">
        <v>100000</v>
      </c>
      <c r="AN6" s="81">
        <v>0</v>
      </c>
      <c r="AO6" s="81">
        <v>0</v>
      </c>
      <c r="AP6" s="81">
        <v>10178278.880000001</v>
      </c>
      <c r="AQ6" s="75">
        <v>0</v>
      </c>
      <c r="AR6" s="75">
        <v>34369021.420000002</v>
      </c>
      <c r="AS6" s="75">
        <v>0</v>
      </c>
      <c r="AT6" s="75">
        <v>50074055.130000003</v>
      </c>
      <c r="AU6" s="75">
        <v>0</v>
      </c>
      <c r="AV6" s="81">
        <v>23790291.699999999</v>
      </c>
      <c r="AW6" s="75">
        <v>6267000</v>
      </c>
      <c r="AX6" s="75">
        <v>0</v>
      </c>
      <c r="AY6" s="75">
        <v>0</v>
      </c>
      <c r="AZ6" s="75">
        <v>2524955.5099999998</v>
      </c>
      <c r="BA6" s="75">
        <v>39567635.890000001</v>
      </c>
      <c r="BB6" s="75">
        <v>617157300</v>
      </c>
      <c r="BC6" s="75">
        <v>0</v>
      </c>
      <c r="BD6" s="75">
        <v>0</v>
      </c>
      <c r="BE6" s="76">
        <f>SUM(Y6:BD6)</f>
        <v>6740308436.4000006</v>
      </c>
      <c r="BF6" s="77"/>
      <c r="BG6" s="77"/>
      <c r="BH6" s="77"/>
      <c r="BI6" s="77"/>
      <c r="BJ6" s="77"/>
      <c r="BK6" s="77"/>
      <c r="BL6" s="77"/>
      <c r="BM6" s="75">
        <v>5508193900.6400003</v>
      </c>
      <c r="BN6" s="75">
        <v>5481257435.6999998</v>
      </c>
      <c r="BO6" s="75">
        <f t="shared" si="12"/>
        <v>26936464.940000534</v>
      </c>
      <c r="BP6" s="75">
        <v>869201997.22000003</v>
      </c>
      <c r="BQ6" s="76">
        <f t="shared" si="0"/>
        <v>869201997.22000003</v>
      </c>
      <c r="BR6" s="75">
        <v>0</v>
      </c>
      <c r="BS6" s="75">
        <v>255425362.41999999</v>
      </c>
      <c r="BT6" s="75">
        <v>178847584.69999999</v>
      </c>
      <c r="BU6" s="75">
        <v>325309867.74000001</v>
      </c>
      <c r="BV6" s="75">
        <v>23046016.66</v>
      </c>
      <c r="BW6" s="75">
        <v>16198349.859999999</v>
      </c>
      <c r="BX6" s="75">
        <v>70374815.840000004</v>
      </c>
      <c r="BY6" s="75">
        <v>1070827781</v>
      </c>
      <c r="BZ6" s="76">
        <f t="shared" si="1"/>
        <v>1070827781</v>
      </c>
      <c r="CA6" s="75">
        <v>251079308.90000001</v>
      </c>
      <c r="CB6" s="75">
        <v>302708676.68000001</v>
      </c>
      <c r="CC6" s="75">
        <v>282493438.94999999</v>
      </c>
      <c r="CD6" s="75">
        <v>45877189.130000003</v>
      </c>
      <c r="CE6" s="75">
        <v>42185333.219999999</v>
      </c>
      <c r="CF6" s="75">
        <v>0</v>
      </c>
      <c r="CG6" s="75">
        <v>146483834.12</v>
      </c>
      <c r="CH6" s="75">
        <v>312340424.54000002</v>
      </c>
      <c r="CI6" s="75">
        <v>63685443.450000003</v>
      </c>
      <c r="CJ6" s="75">
        <v>165819241.63999999</v>
      </c>
      <c r="CK6" s="75">
        <v>1059908.1200000001</v>
      </c>
      <c r="CL6" s="75">
        <v>43742246.93</v>
      </c>
      <c r="CM6" s="75">
        <v>5208532.51</v>
      </c>
      <c r="CN6" s="75">
        <v>0</v>
      </c>
      <c r="CO6" s="75">
        <v>32825051.890000001</v>
      </c>
      <c r="CP6" s="75">
        <v>782937</v>
      </c>
      <c r="CQ6" s="75">
        <v>95019696.129999995</v>
      </c>
      <c r="CR6" s="75">
        <v>0</v>
      </c>
      <c r="CS6" s="75">
        <v>70412051.719999999</v>
      </c>
      <c r="CT6" s="75">
        <v>876128348.02999997</v>
      </c>
      <c r="CU6" s="75">
        <v>14662165.25</v>
      </c>
      <c r="CV6" s="75">
        <v>4498003.5</v>
      </c>
      <c r="CW6" s="77"/>
      <c r="CX6" s="75">
        <v>653144568.70000005</v>
      </c>
      <c r="CY6" s="75">
        <f t="shared" si="13"/>
        <v>203823610.57999992</v>
      </c>
      <c r="CZ6" s="75">
        <v>1317172.3799999999</v>
      </c>
      <c r="DA6" s="75">
        <v>7787627.1200000001</v>
      </c>
      <c r="DB6" s="77"/>
      <c r="DC6" s="75">
        <f t="shared" si="14"/>
        <v>8812011935.7800007</v>
      </c>
      <c r="DD6" s="77"/>
      <c r="DE6" s="77"/>
      <c r="DF6" s="77"/>
      <c r="DG6" s="77"/>
      <c r="DH6" s="75">
        <v>8072782038.75</v>
      </c>
      <c r="DI6" s="75">
        <v>739229897.02999997</v>
      </c>
      <c r="DJ6" s="77"/>
      <c r="DK6" s="77"/>
      <c r="DL6" s="75">
        <v>7839221334.9899998</v>
      </c>
      <c r="DM6" s="75">
        <v>8830643361.0300007</v>
      </c>
      <c r="DN6" s="75">
        <v>8798228893.5100002</v>
      </c>
      <c r="DO6" s="78">
        <v>1247.5</v>
      </c>
      <c r="DP6" s="75">
        <f t="shared" si="15"/>
        <v>32414467.520000458</v>
      </c>
      <c r="DQ6" s="75">
        <v>3820886.52</v>
      </c>
      <c r="DR6" s="79">
        <f t="shared" si="16"/>
        <v>-0.15665700945978778</v>
      </c>
      <c r="DS6" s="79"/>
      <c r="DT6" s="79"/>
      <c r="DU6" s="79">
        <f t="shared" si="17"/>
        <v>-5.1972042923589568</v>
      </c>
      <c r="DV6" s="79">
        <f t="shared" si="18"/>
        <v>-175686.11680629331</v>
      </c>
      <c r="DW6" s="80"/>
      <c r="DX6" s="79">
        <f t="shared" si="19"/>
        <v>-6019529.3990941886</v>
      </c>
      <c r="DY6" s="79">
        <f t="shared" si="20"/>
        <v>25983.541098196758</v>
      </c>
      <c r="DZ6" s="79">
        <f t="shared" si="2"/>
        <v>14.805809512081428</v>
      </c>
      <c r="EA6" s="79">
        <f t="shared" si="3"/>
        <v>85.194142664088901</v>
      </c>
      <c r="EB6" s="79">
        <f t="shared" si="21"/>
        <v>11.318101129668054</v>
      </c>
      <c r="EC6" s="79">
        <f t="shared" si="22"/>
        <v>95.616329162615258</v>
      </c>
      <c r="ED6" s="79">
        <f t="shared" si="4"/>
        <v>7052688.4917915836</v>
      </c>
      <c r="EE6" s="79">
        <f t="shared" si="5"/>
        <v>76.563156534885408</v>
      </c>
      <c r="EF6" s="79">
        <f t="shared" si="23"/>
        <v>0.36706801752459917</v>
      </c>
      <c r="EG6" s="79">
        <f t="shared" si="6"/>
        <v>0.29331665624936076</v>
      </c>
    </row>
    <row r="7" spans="1:137" x14ac:dyDescent="0.3">
      <c r="A7" s="82" t="s">
        <v>4</v>
      </c>
      <c r="B7" s="75">
        <f t="shared" si="7"/>
        <v>7334160696.9799995</v>
      </c>
      <c r="C7" s="75">
        <v>736250266.75999999</v>
      </c>
      <c r="D7" s="75">
        <v>560951647.54999995</v>
      </c>
      <c r="E7" s="75">
        <v>32236911.91</v>
      </c>
      <c r="F7" s="75">
        <v>102.2</v>
      </c>
      <c r="G7" s="75">
        <v>32403517.399999999</v>
      </c>
      <c r="H7" s="75">
        <v>169467383.40000001</v>
      </c>
      <c r="I7" s="76">
        <f t="shared" si="8"/>
        <v>169467383.40000001</v>
      </c>
      <c r="J7" s="75">
        <v>3950934.9</v>
      </c>
      <c r="K7" s="75">
        <v>32170510.07</v>
      </c>
      <c r="L7" s="75">
        <v>2371388.5099999998</v>
      </c>
      <c r="M7" s="75">
        <v>130974549.92</v>
      </c>
      <c r="N7" s="75">
        <v>2407763</v>
      </c>
      <c r="O7" s="75">
        <f t="shared" si="9"/>
        <v>908125413.15999997</v>
      </c>
      <c r="P7" s="75">
        <v>0</v>
      </c>
      <c r="Q7" s="75">
        <v>6426035283.8199997</v>
      </c>
      <c r="R7" s="75">
        <v>861760600</v>
      </c>
      <c r="S7" s="76">
        <f t="shared" si="10"/>
        <v>861760600</v>
      </c>
      <c r="T7" s="75">
        <v>125859900</v>
      </c>
      <c r="U7" s="75">
        <v>10590000</v>
      </c>
      <c r="V7" s="75">
        <v>725310700</v>
      </c>
      <c r="W7" s="75">
        <v>5563727798.8199997</v>
      </c>
      <c r="X7" s="75">
        <v>3115052.98</v>
      </c>
      <c r="Y7" s="75">
        <v>2440713213.4400001</v>
      </c>
      <c r="Z7" s="75">
        <v>1416182649.3900001</v>
      </c>
      <c r="AA7" s="75">
        <v>0</v>
      </c>
      <c r="AB7" s="75">
        <v>86847933.579999998</v>
      </c>
      <c r="AC7" s="75">
        <v>0</v>
      </c>
      <c r="AD7" s="75">
        <v>4476295.99</v>
      </c>
      <c r="AE7" s="75">
        <v>60542300</v>
      </c>
      <c r="AF7" s="75">
        <v>0</v>
      </c>
      <c r="AG7" s="75">
        <v>32296433.199999999</v>
      </c>
      <c r="AH7" s="75">
        <v>612923.81999999995</v>
      </c>
      <c r="AI7" s="75">
        <v>0</v>
      </c>
      <c r="AJ7" s="75">
        <v>196494500</v>
      </c>
      <c r="AK7" s="75">
        <v>883011100</v>
      </c>
      <c r="AL7" s="75">
        <v>15539611.48</v>
      </c>
      <c r="AM7" s="75">
        <v>55375000</v>
      </c>
      <c r="AN7" s="75">
        <v>60942768.689999998</v>
      </c>
      <c r="AO7" s="75">
        <v>0</v>
      </c>
      <c r="AP7" s="75">
        <v>9946877.3900000006</v>
      </c>
      <c r="AQ7" s="75">
        <v>0</v>
      </c>
      <c r="AR7" s="75">
        <v>22328686.469999999</v>
      </c>
      <c r="AS7" s="75">
        <v>0</v>
      </c>
      <c r="AT7" s="75">
        <v>3920763.34</v>
      </c>
      <c r="AU7" s="75">
        <v>0</v>
      </c>
      <c r="AV7" s="75">
        <v>5024446.78</v>
      </c>
      <c r="AW7" s="75">
        <v>653000</v>
      </c>
      <c r="AX7" s="75">
        <v>0</v>
      </c>
      <c r="AY7" s="75">
        <v>0</v>
      </c>
      <c r="AZ7" s="75">
        <v>0</v>
      </c>
      <c r="BA7" s="75">
        <v>46963942.270000003</v>
      </c>
      <c r="BB7" s="75">
        <v>218740300</v>
      </c>
      <c r="BC7" s="75">
        <v>0</v>
      </c>
      <c r="BD7" s="75">
        <v>0</v>
      </c>
      <c r="BE7" s="76">
        <f t="shared" si="11"/>
        <v>5560612745.8400002</v>
      </c>
      <c r="BF7" s="77"/>
      <c r="BG7" s="77"/>
      <c r="BH7" s="77"/>
      <c r="BI7" s="77"/>
      <c r="BJ7" s="77"/>
      <c r="BK7" s="77"/>
      <c r="BL7" s="77"/>
      <c r="BM7" s="75">
        <v>5032496611.8199997</v>
      </c>
      <c r="BN7" s="75">
        <v>5004683127.1300001</v>
      </c>
      <c r="BO7" s="75">
        <f t="shared" si="12"/>
        <v>27813484.68999958</v>
      </c>
      <c r="BP7" s="75">
        <v>606639080.63</v>
      </c>
      <c r="BQ7" s="76">
        <f t="shared" si="0"/>
        <v>594358529.28999996</v>
      </c>
      <c r="BR7" s="75">
        <v>12280551.34</v>
      </c>
      <c r="BS7" s="75">
        <v>172050860.94999999</v>
      </c>
      <c r="BT7" s="75">
        <v>191674643.63999999</v>
      </c>
      <c r="BU7" s="75">
        <v>87058979.5</v>
      </c>
      <c r="BV7" s="75">
        <v>27287811.140000001</v>
      </c>
      <c r="BW7" s="75">
        <v>37750271.359999999</v>
      </c>
      <c r="BX7" s="75">
        <v>78535962.700000003</v>
      </c>
      <c r="BY7" s="75">
        <v>957892180.05999994</v>
      </c>
      <c r="BZ7" s="76">
        <f t="shared" si="1"/>
        <v>957892180.06000006</v>
      </c>
      <c r="CA7" s="75">
        <v>204235311.72999999</v>
      </c>
      <c r="CB7" s="75">
        <v>204340382.15000001</v>
      </c>
      <c r="CC7" s="75">
        <v>341910327.56999999</v>
      </c>
      <c r="CD7" s="75">
        <v>0</v>
      </c>
      <c r="CE7" s="75">
        <v>39606385.869999997</v>
      </c>
      <c r="CF7" s="75">
        <v>1147486.6399999999</v>
      </c>
      <c r="CG7" s="75">
        <v>166652286.09999999</v>
      </c>
      <c r="CH7" s="75">
        <v>211074509.30000001</v>
      </c>
      <c r="CI7" s="75">
        <v>55439615.789999999</v>
      </c>
      <c r="CJ7" s="75">
        <v>72771923.219999999</v>
      </c>
      <c r="CK7" s="75">
        <v>124615.25</v>
      </c>
      <c r="CL7" s="75">
        <v>57810454.409999996</v>
      </c>
      <c r="CM7" s="75">
        <v>0</v>
      </c>
      <c r="CN7" s="75">
        <v>1300000</v>
      </c>
      <c r="CO7" s="75">
        <v>23627900.629999999</v>
      </c>
      <c r="CP7" s="75">
        <v>9232180.8000000007</v>
      </c>
      <c r="CQ7" s="75">
        <v>104152540.09999999</v>
      </c>
      <c r="CR7" s="75">
        <v>2082599.52</v>
      </c>
      <c r="CS7" s="75">
        <v>54684440.649999999</v>
      </c>
      <c r="CT7" s="75">
        <v>455123517.14999998</v>
      </c>
      <c r="CU7" s="75">
        <v>11146285.34</v>
      </c>
      <c r="CV7" s="75">
        <v>0</v>
      </c>
      <c r="CW7" s="77"/>
      <c r="CX7" s="75">
        <v>360795463.43000001</v>
      </c>
      <c r="CY7" s="75">
        <f t="shared" si="13"/>
        <v>83181768.379999995</v>
      </c>
      <c r="CZ7" s="75">
        <v>3208789.03</v>
      </c>
      <c r="DA7" s="75">
        <v>339905</v>
      </c>
      <c r="DB7" s="77"/>
      <c r="DC7" s="75">
        <f t="shared" si="14"/>
        <v>7436926354.0600004</v>
      </c>
      <c r="DD7" s="77"/>
      <c r="DE7" s="77"/>
      <c r="DF7" s="77"/>
      <c r="DG7" s="77"/>
      <c r="DH7" s="75">
        <v>6754471835.9499998</v>
      </c>
      <c r="DI7" s="75">
        <v>682454518.11000001</v>
      </c>
      <c r="DJ7" s="77"/>
      <c r="DK7" s="77"/>
      <c r="DL7" s="75">
        <v>6807251501.5</v>
      </c>
      <c r="DM7" s="75">
        <v>7319148018</v>
      </c>
      <c r="DN7" s="75">
        <v>7334160696.9799995</v>
      </c>
      <c r="DO7" s="78">
        <v>1259.2</v>
      </c>
      <c r="DP7" s="75">
        <f t="shared" si="15"/>
        <v>-15012678.979999542</v>
      </c>
      <c r="DQ7" s="75">
        <v>9415010.9700000007</v>
      </c>
      <c r="DR7" s="79">
        <f t="shared" si="16"/>
        <v>-1.4011917835713128</v>
      </c>
      <c r="DS7" s="79"/>
      <c r="DT7" s="79"/>
      <c r="DU7" s="79">
        <f t="shared" si="17"/>
        <v>-6.4575910436953343</v>
      </c>
      <c r="DV7" s="79">
        <f t="shared" si="18"/>
        <v>-282.43924136636372</v>
      </c>
      <c r="DW7" s="83"/>
      <c r="DX7" s="79">
        <f t="shared" si="19"/>
        <v>-5186792.1727287164</v>
      </c>
      <c r="DY7" s="79">
        <f t="shared" si="20"/>
        <v>-11922.394361499</v>
      </c>
      <c r="DZ7" s="79">
        <f t="shared" si="2"/>
        <v>12.349301952614004</v>
      </c>
      <c r="EA7" s="79">
        <f t="shared" si="3"/>
        <v>87.617868619459898</v>
      </c>
      <c r="EB7" s="79">
        <f t="shared" si="21"/>
        <v>9.8999268206826176</v>
      </c>
      <c r="EC7" s="79">
        <f t="shared" si="22"/>
        <v>94.39985113527834</v>
      </c>
      <c r="ED7" s="79">
        <f t="shared" si="4"/>
        <v>5824460.5280972039</v>
      </c>
      <c r="EE7" s="79">
        <f t="shared" si="5"/>
        <v>81.073633232889406</v>
      </c>
      <c r="EF7" s="79">
        <f t="shared" si="23"/>
        <v>-0.20511511644632435</v>
      </c>
      <c r="EG7" s="79">
        <f t="shared" si="6"/>
        <v>1.0395083907591718</v>
      </c>
    </row>
    <row r="8" spans="1:137" x14ac:dyDescent="0.3">
      <c r="A8" s="82" t="s">
        <v>5</v>
      </c>
      <c r="B8" s="75">
        <f t="shared" si="7"/>
        <v>10937535272.529999</v>
      </c>
      <c r="C8" s="75">
        <v>2448747188.9400001</v>
      </c>
      <c r="D8" s="75">
        <v>1333055734.3099999</v>
      </c>
      <c r="E8" s="75">
        <v>422377666.56</v>
      </c>
      <c r="F8" s="75">
        <v>550</v>
      </c>
      <c r="G8" s="75">
        <v>215739771.44999999</v>
      </c>
      <c r="H8" s="75">
        <v>358738611.43000001</v>
      </c>
      <c r="I8" s="76">
        <f t="shared" si="8"/>
        <v>358738611.42999995</v>
      </c>
      <c r="J8" s="75">
        <v>27881633.359999999</v>
      </c>
      <c r="K8" s="75">
        <v>54610525.149999999</v>
      </c>
      <c r="L8" s="75">
        <v>3136262.71</v>
      </c>
      <c r="M8" s="75">
        <v>273110190.20999998</v>
      </c>
      <c r="N8" s="75">
        <v>12468.21</v>
      </c>
      <c r="O8" s="75">
        <f t="shared" si="9"/>
        <v>2807498268.5799999</v>
      </c>
      <c r="P8" s="75">
        <v>0</v>
      </c>
      <c r="Q8" s="75">
        <v>8130037003.9499998</v>
      </c>
      <c r="R8" s="75">
        <v>674632000</v>
      </c>
      <c r="S8" s="76">
        <f t="shared" si="10"/>
        <v>674632000</v>
      </c>
      <c r="T8" s="75">
        <v>0</v>
      </c>
      <c r="U8" s="75">
        <v>6641300</v>
      </c>
      <c r="V8" s="75">
        <v>667990700</v>
      </c>
      <c r="W8" s="75">
        <v>7389565068.4499998</v>
      </c>
      <c r="X8" s="75">
        <v>795500</v>
      </c>
      <c r="Y8" s="75">
        <v>2062713911.8</v>
      </c>
      <c r="Z8" s="75">
        <v>2656123310.9099998</v>
      </c>
      <c r="AA8" s="75">
        <v>0</v>
      </c>
      <c r="AB8" s="75">
        <v>108975717.64</v>
      </c>
      <c r="AC8" s="75">
        <v>0</v>
      </c>
      <c r="AD8" s="75">
        <v>6185658.96</v>
      </c>
      <c r="AE8" s="75">
        <v>30263500</v>
      </c>
      <c r="AF8" s="75">
        <v>0</v>
      </c>
      <c r="AG8" s="75">
        <v>49675613.700000003</v>
      </c>
      <c r="AH8" s="75">
        <v>842040.92</v>
      </c>
      <c r="AI8" s="75">
        <v>0</v>
      </c>
      <c r="AJ8" s="75">
        <v>476440600</v>
      </c>
      <c r="AK8" s="75">
        <v>1322929600</v>
      </c>
      <c r="AL8" s="75">
        <v>25798766.350000001</v>
      </c>
      <c r="AM8" s="75">
        <v>26869000</v>
      </c>
      <c r="AN8" s="75">
        <v>24047409.93</v>
      </c>
      <c r="AO8" s="75">
        <v>6151304.7599999998</v>
      </c>
      <c r="AP8" s="75">
        <v>15864306.949999999</v>
      </c>
      <c r="AQ8" s="81">
        <v>0</v>
      </c>
      <c r="AR8" s="75">
        <v>37755711.420000002</v>
      </c>
      <c r="AS8" s="81">
        <v>0</v>
      </c>
      <c r="AT8" s="75">
        <v>10350184.789999999</v>
      </c>
      <c r="AU8" s="81">
        <v>0</v>
      </c>
      <c r="AV8" s="75">
        <v>1993393</v>
      </c>
      <c r="AW8" s="75">
        <v>933000</v>
      </c>
      <c r="AX8" s="81">
        <v>0</v>
      </c>
      <c r="AY8" s="81">
        <v>0</v>
      </c>
      <c r="AZ8" s="75">
        <v>1871228.54</v>
      </c>
      <c r="BA8" s="75">
        <v>43280408.780000001</v>
      </c>
      <c r="BB8" s="75">
        <v>479704900</v>
      </c>
      <c r="BC8" s="81">
        <v>0</v>
      </c>
      <c r="BD8" s="81">
        <v>0</v>
      </c>
      <c r="BE8" s="76">
        <f t="shared" si="11"/>
        <v>7388769568.4500008</v>
      </c>
      <c r="BF8" s="77"/>
      <c r="BG8" s="77"/>
      <c r="BH8" s="77"/>
      <c r="BI8" s="77"/>
      <c r="BJ8" s="77"/>
      <c r="BK8" s="77"/>
      <c r="BL8" s="77"/>
      <c r="BM8" s="75">
        <v>5956278601.4099998</v>
      </c>
      <c r="BN8" s="75">
        <v>5912740269.46</v>
      </c>
      <c r="BO8" s="75">
        <f t="shared" si="12"/>
        <v>43538331.949999809</v>
      </c>
      <c r="BP8" s="75">
        <v>1473879443.75</v>
      </c>
      <c r="BQ8" s="76">
        <f t="shared" si="0"/>
        <v>1473879443.7500002</v>
      </c>
      <c r="BR8" s="75">
        <v>0</v>
      </c>
      <c r="BS8" s="75">
        <v>748108152.46000004</v>
      </c>
      <c r="BT8" s="75">
        <v>348243703.77999997</v>
      </c>
      <c r="BU8" s="75">
        <v>270241037.44</v>
      </c>
      <c r="BV8" s="75">
        <v>36735344.780000001</v>
      </c>
      <c r="BW8" s="75">
        <v>37916754.899999999</v>
      </c>
      <c r="BX8" s="75">
        <v>32634450.390000001</v>
      </c>
      <c r="BY8" s="75">
        <v>1971936917.21</v>
      </c>
      <c r="BZ8" s="76">
        <f t="shared" si="1"/>
        <v>1971936917.21</v>
      </c>
      <c r="CA8" s="75">
        <v>335113575</v>
      </c>
      <c r="CB8" s="75">
        <v>250042572.22</v>
      </c>
      <c r="CC8" s="75">
        <v>887718285.15999997</v>
      </c>
      <c r="CD8" s="75">
        <v>56407994.119999997</v>
      </c>
      <c r="CE8" s="75">
        <v>28127875.57</v>
      </c>
      <c r="CF8" s="75">
        <v>1145149.72</v>
      </c>
      <c r="CG8" s="75">
        <v>413381465.42000002</v>
      </c>
      <c r="CH8" s="75">
        <v>407850530.82999998</v>
      </c>
      <c r="CI8" s="75">
        <v>26572858.93</v>
      </c>
      <c r="CJ8" s="75">
        <v>218699118.49000001</v>
      </c>
      <c r="CK8" s="75">
        <v>2575223.9900000002</v>
      </c>
      <c r="CL8" s="75">
        <v>87660978.010000005</v>
      </c>
      <c r="CM8" s="75">
        <v>0</v>
      </c>
      <c r="CN8" s="75">
        <v>1221436.72</v>
      </c>
      <c r="CO8" s="75">
        <v>71120914.689999998</v>
      </c>
      <c r="CP8" s="75">
        <v>41874694.549999997</v>
      </c>
      <c r="CQ8" s="75">
        <v>143676174.12</v>
      </c>
      <c r="CR8" s="75">
        <v>1657120.01</v>
      </c>
      <c r="CS8" s="75">
        <v>62032837.039999999</v>
      </c>
      <c r="CT8" s="75">
        <v>1094574754.03</v>
      </c>
      <c r="CU8" s="75">
        <v>64216788.450000003</v>
      </c>
      <c r="CV8" s="75">
        <v>2220472</v>
      </c>
      <c r="CW8" s="77"/>
      <c r="CX8" s="75">
        <v>985261121.88999999</v>
      </c>
      <c r="CY8" s="75">
        <f t="shared" si="13"/>
        <v>42876371.689999938</v>
      </c>
      <c r="CZ8" s="75">
        <v>3588446.34</v>
      </c>
      <c r="DA8" s="75">
        <v>120871765.86</v>
      </c>
      <c r="DB8" s="77"/>
      <c r="DC8" s="75">
        <f t="shared" si="14"/>
        <v>11278221285.150002</v>
      </c>
      <c r="DD8" s="77"/>
      <c r="DE8" s="77"/>
      <c r="DF8" s="77"/>
      <c r="DG8" s="77"/>
      <c r="DH8" s="75">
        <v>10395236053.67</v>
      </c>
      <c r="DI8" s="75">
        <v>882985231.48000002</v>
      </c>
      <c r="DJ8" s="77"/>
      <c r="DK8" s="77"/>
      <c r="DL8" s="75">
        <v>9623539465.5599995</v>
      </c>
      <c r="DM8" s="75">
        <v>11041099219</v>
      </c>
      <c r="DN8" s="75">
        <v>10937535272.530001</v>
      </c>
      <c r="DO8" s="78">
        <v>1753.6</v>
      </c>
      <c r="DP8" s="75">
        <f t="shared" si="15"/>
        <v>103563946.46999931</v>
      </c>
      <c r="DQ8" s="75">
        <v>4632848.72</v>
      </c>
      <c r="DR8" s="79">
        <f t="shared" si="16"/>
        <v>-3.1148334988747064</v>
      </c>
      <c r="DS8" s="79"/>
      <c r="DT8" s="79"/>
      <c r="DU8" s="79">
        <f t="shared" si="17"/>
        <v>-2.7026851755759571</v>
      </c>
      <c r="DV8" s="79">
        <f t="shared" si="18"/>
        <v>-70817.92520899151</v>
      </c>
      <c r="DW8" s="80"/>
      <c r="DX8" s="79">
        <f t="shared" si="19"/>
        <v>-4830483.2828353113</v>
      </c>
      <c r="DY8" s="79">
        <f t="shared" si="20"/>
        <v>59057.907430428444</v>
      </c>
      <c r="DZ8" s="79">
        <f t="shared" si="2"/>
        <v>25.668358825055389</v>
      </c>
      <c r="EA8" s="79">
        <f t="shared" si="3"/>
        <v>74.331527180249395</v>
      </c>
      <c r="EB8" s="79">
        <f t="shared" si="21"/>
        <v>21.712175413371767</v>
      </c>
      <c r="EC8" s="79">
        <f t="shared" si="22"/>
        <v>84.480736355320886</v>
      </c>
      <c r="ED8" s="79">
        <f t="shared" si="4"/>
        <v>6237189.3661781475</v>
      </c>
      <c r="EE8" s="79">
        <f t="shared" si="5"/>
        <v>87.221681179470437</v>
      </c>
      <c r="EF8" s="79">
        <f t="shared" si="23"/>
        <v>0.93798583289408355</v>
      </c>
      <c r="EG8" s="79">
        <f t="shared" si="6"/>
        <v>0.1650177079930176</v>
      </c>
    </row>
    <row r="9" spans="1:137" x14ac:dyDescent="0.3">
      <c r="A9" s="74" t="s">
        <v>22</v>
      </c>
      <c r="B9" s="75">
        <f t="shared" si="7"/>
        <v>9447971644.1999989</v>
      </c>
      <c r="C9" s="75">
        <v>882489152.63</v>
      </c>
      <c r="D9" s="75">
        <v>622988191.32000005</v>
      </c>
      <c r="E9" s="75">
        <v>47837726.920000002</v>
      </c>
      <c r="F9" s="75">
        <v>11529.25</v>
      </c>
      <c r="G9" s="75">
        <v>80881656.310000002</v>
      </c>
      <c r="H9" s="84">
        <v>189585566.88</v>
      </c>
      <c r="I9" s="76">
        <f t="shared" si="8"/>
        <v>189585566.88</v>
      </c>
      <c r="J9" s="75">
        <v>1504681.01</v>
      </c>
      <c r="K9" s="75">
        <v>36473661.359999999</v>
      </c>
      <c r="L9" s="75">
        <v>3728040.06</v>
      </c>
      <c r="M9" s="75">
        <v>147879184.44999999</v>
      </c>
      <c r="N9" s="75">
        <v>1749993.33</v>
      </c>
      <c r="O9" s="75">
        <f t="shared" si="9"/>
        <v>1073824712.8399999</v>
      </c>
      <c r="P9" s="75">
        <v>4139.88</v>
      </c>
      <c r="Q9" s="75">
        <v>8374142791.4799995</v>
      </c>
      <c r="R9" s="75">
        <v>882481300</v>
      </c>
      <c r="S9" s="76">
        <f>T9+U9+V9</f>
        <v>882481300</v>
      </c>
      <c r="T9" s="75">
        <v>130413600</v>
      </c>
      <c r="U9" s="75">
        <v>10463200</v>
      </c>
      <c r="V9" s="75">
        <v>741604500</v>
      </c>
      <c r="W9" s="75">
        <v>7479528376.4799995</v>
      </c>
      <c r="X9" s="75">
        <v>604015.61</v>
      </c>
      <c r="Y9" s="75">
        <v>2632830627.8200002</v>
      </c>
      <c r="Z9" s="75">
        <v>2871923629.0700002</v>
      </c>
      <c r="AA9" s="75">
        <v>0</v>
      </c>
      <c r="AB9" s="75">
        <v>73824585.359999999</v>
      </c>
      <c r="AC9" s="75">
        <v>0</v>
      </c>
      <c r="AD9" s="75">
        <v>4903605.3</v>
      </c>
      <c r="AE9" s="75">
        <v>59134600</v>
      </c>
      <c r="AF9" s="75">
        <v>11538000</v>
      </c>
      <c r="AG9" s="75">
        <v>32073040.559999999</v>
      </c>
      <c r="AH9" s="75">
        <v>616000</v>
      </c>
      <c r="AI9" s="75">
        <v>2930000</v>
      </c>
      <c r="AJ9" s="75">
        <v>234963100</v>
      </c>
      <c r="AK9" s="75">
        <v>1025635500</v>
      </c>
      <c r="AL9" s="75">
        <v>8165797.6399999997</v>
      </c>
      <c r="AM9" s="75">
        <v>97236500</v>
      </c>
      <c r="AN9" s="75">
        <v>0</v>
      </c>
      <c r="AO9" s="75">
        <v>0</v>
      </c>
      <c r="AP9" s="75">
        <v>7412923.1399999997</v>
      </c>
      <c r="AQ9" s="75">
        <v>0</v>
      </c>
      <c r="AR9" s="75">
        <v>12074069.220000001</v>
      </c>
      <c r="AS9" s="75">
        <v>0</v>
      </c>
      <c r="AT9" s="75">
        <v>14087997.609999999</v>
      </c>
      <c r="AU9" s="75">
        <v>0</v>
      </c>
      <c r="AV9" s="75">
        <v>5811782.79</v>
      </c>
      <c r="AW9" s="75">
        <v>8306000</v>
      </c>
      <c r="AX9" s="75">
        <v>50000000</v>
      </c>
      <c r="AY9" s="75">
        <v>0</v>
      </c>
      <c r="AZ9" s="75">
        <v>1744468.36</v>
      </c>
      <c r="BA9" s="75">
        <v>44805034</v>
      </c>
      <c r="BB9" s="75">
        <v>278907100</v>
      </c>
      <c r="BC9" s="75">
        <v>0</v>
      </c>
      <c r="BD9" s="75">
        <v>0</v>
      </c>
      <c r="BE9" s="76">
        <f>SUM(Y9:BD9)</f>
        <v>7478924360.8700008</v>
      </c>
      <c r="BF9" s="77"/>
      <c r="BG9" s="77"/>
      <c r="BH9" s="77"/>
      <c r="BI9" s="77"/>
      <c r="BJ9" s="77"/>
      <c r="BK9" s="77"/>
      <c r="BL9" s="77"/>
      <c r="BM9" s="75">
        <v>6586112703.2299995</v>
      </c>
      <c r="BN9" s="75">
        <v>6531818325.1700001</v>
      </c>
      <c r="BO9" s="75">
        <f t="shared" si="12"/>
        <v>54294378.059999466</v>
      </c>
      <c r="BP9" s="75">
        <v>774935367.66999996</v>
      </c>
      <c r="BQ9" s="76">
        <f t="shared" si="0"/>
        <v>762451572.12000012</v>
      </c>
      <c r="BR9" s="75">
        <v>12483795.550000001</v>
      </c>
      <c r="BS9" s="75">
        <v>229181908.52000001</v>
      </c>
      <c r="BT9" s="75">
        <v>189879329.36000001</v>
      </c>
      <c r="BU9" s="75">
        <v>176432908.31</v>
      </c>
      <c r="BV9" s="75">
        <v>27459234.949999999</v>
      </c>
      <c r="BW9" s="75">
        <v>26002626.800000001</v>
      </c>
      <c r="BX9" s="75">
        <v>113495564.18000001</v>
      </c>
      <c r="BY9" s="75">
        <v>1161336297.9400001</v>
      </c>
      <c r="BZ9" s="76">
        <f t="shared" si="1"/>
        <v>1161336297.9400001</v>
      </c>
      <c r="CA9" s="75">
        <v>214243818.28</v>
      </c>
      <c r="CB9" s="75">
        <v>253247798.93000001</v>
      </c>
      <c r="CC9" s="75">
        <v>373197545.47000003</v>
      </c>
      <c r="CD9" s="75">
        <v>41583157.700000003</v>
      </c>
      <c r="CE9" s="75">
        <v>49082107.729999997</v>
      </c>
      <c r="CF9" s="75">
        <v>3699699.49</v>
      </c>
      <c r="CG9" s="75">
        <v>226282170.34</v>
      </c>
      <c r="CH9" s="75">
        <v>176115088.00999999</v>
      </c>
      <c r="CI9" s="75">
        <v>31743919.359999999</v>
      </c>
      <c r="CJ9" s="75">
        <v>79955776.819999993</v>
      </c>
      <c r="CK9" s="75">
        <v>0</v>
      </c>
      <c r="CL9" s="75">
        <v>44554560.039999999</v>
      </c>
      <c r="CM9" s="75">
        <v>0</v>
      </c>
      <c r="CN9" s="75">
        <v>0</v>
      </c>
      <c r="CO9" s="75">
        <v>19860831.789999999</v>
      </c>
      <c r="CP9" s="75">
        <v>1082932.51</v>
      </c>
      <c r="CQ9" s="75">
        <v>103586822.29000001</v>
      </c>
      <c r="CR9" s="75">
        <v>14382932.359999999</v>
      </c>
      <c r="CS9" s="75">
        <v>51722837.700000003</v>
      </c>
      <c r="CT9" s="75">
        <v>475820769.88999999</v>
      </c>
      <c r="CU9" s="75">
        <v>111988269.31999999</v>
      </c>
      <c r="CV9" s="75">
        <v>2709200</v>
      </c>
      <c r="CW9" s="77"/>
      <c r="CX9" s="75">
        <v>281228340.32999998</v>
      </c>
      <c r="CY9" s="75">
        <f t="shared" si="13"/>
        <v>79894960.24000001</v>
      </c>
      <c r="CZ9" s="75">
        <v>7025186.3899999997</v>
      </c>
      <c r="DA9" s="75">
        <v>20103334.510000002</v>
      </c>
      <c r="DB9" s="77"/>
      <c r="DC9" s="75">
        <f t="shared" si="14"/>
        <v>9372224272.5000019</v>
      </c>
      <c r="DD9" s="77"/>
      <c r="DE9" s="77"/>
      <c r="DF9" s="77"/>
      <c r="DG9" s="77"/>
      <c r="DH9" s="75">
        <v>8618979414</v>
      </c>
      <c r="DI9" s="75">
        <v>753244858.5</v>
      </c>
      <c r="DJ9" s="77"/>
      <c r="DK9" s="77"/>
      <c r="DL9" s="75">
        <v>8867462683.6200008</v>
      </c>
      <c r="DM9" s="75">
        <v>9558459623.6200008</v>
      </c>
      <c r="DN9" s="75">
        <v>9447971644.2000008</v>
      </c>
      <c r="DO9" s="78">
        <v>1382.3</v>
      </c>
      <c r="DP9" s="75">
        <f t="shared" si="15"/>
        <v>110487979.42000008</v>
      </c>
      <c r="DQ9" s="75">
        <v>7967969.6200000001</v>
      </c>
      <c r="DR9" s="79">
        <f t="shared" si="16"/>
        <v>0.80173157321549848</v>
      </c>
      <c r="DS9" s="79"/>
      <c r="DT9" s="79"/>
      <c r="DU9" s="79">
        <f t="shared" si="17"/>
        <v>-7.0395323732093695</v>
      </c>
      <c r="DV9" s="79">
        <f t="shared" si="18"/>
        <v>-429.42727397138134</v>
      </c>
      <c r="DW9" s="80"/>
      <c r="DX9" s="79">
        <f t="shared" si="19"/>
        <v>-6004593.4695724519</v>
      </c>
      <c r="DY9" s="79">
        <f t="shared" si="20"/>
        <v>79930.535643492782</v>
      </c>
      <c r="DZ9" s="79">
        <f t="shared" si="2"/>
        <v>11.347141586396848</v>
      </c>
      <c r="EA9" s="79">
        <f t="shared" si="3"/>
        <v>88.634292172339329</v>
      </c>
      <c r="EB9" s="79">
        <f t="shared" si="21"/>
        <v>9.4160054963622812</v>
      </c>
      <c r="EC9" s="79">
        <f t="shared" si="22"/>
        <v>94.436741267022612</v>
      </c>
      <c r="ED9" s="79">
        <f t="shared" si="4"/>
        <v>6834964.6561527885</v>
      </c>
      <c r="EE9" s="79">
        <f t="shared" si="5"/>
        <v>82.181862838305804</v>
      </c>
      <c r="EF9" s="79">
        <f t="shared" si="23"/>
        <v>1.1559182522147415</v>
      </c>
      <c r="EG9" s="79">
        <f t="shared" si="6"/>
        <v>0.74322894430733544</v>
      </c>
    </row>
    <row r="10" spans="1:137" x14ac:dyDescent="0.3">
      <c r="A10" s="82" t="s">
        <v>6</v>
      </c>
      <c r="B10" s="75">
        <f t="shared" si="7"/>
        <v>11621781964.73</v>
      </c>
      <c r="C10" s="75">
        <v>2269658580.8099999</v>
      </c>
      <c r="D10" s="75">
        <v>1586148957.74</v>
      </c>
      <c r="E10" s="75">
        <v>262975114.06999999</v>
      </c>
      <c r="F10" s="75">
        <v>145702.70000000001</v>
      </c>
      <c r="G10" s="75">
        <v>85597217.890000001</v>
      </c>
      <c r="H10" s="75">
        <v>356423035.91000003</v>
      </c>
      <c r="I10" s="76">
        <f t="shared" si="8"/>
        <v>356423035.90999997</v>
      </c>
      <c r="J10" s="75">
        <v>2042576.7</v>
      </c>
      <c r="K10" s="75">
        <v>56109792.840000004</v>
      </c>
      <c r="L10" s="75">
        <v>2969253.67</v>
      </c>
      <c r="M10" s="75">
        <v>295301412.69999999</v>
      </c>
      <c r="N10" s="75">
        <v>64191.45</v>
      </c>
      <c r="O10" s="75">
        <f t="shared" si="9"/>
        <v>2626145808.1699996</v>
      </c>
      <c r="P10" s="75">
        <v>0</v>
      </c>
      <c r="Q10" s="75">
        <v>8995636156.5599995</v>
      </c>
      <c r="R10" s="75">
        <v>618924900</v>
      </c>
      <c r="S10" s="76">
        <f t="shared" si="10"/>
        <v>618924900</v>
      </c>
      <c r="T10" s="75">
        <v>0</v>
      </c>
      <c r="U10" s="75">
        <v>5217300</v>
      </c>
      <c r="V10" s="75">
        <v>613707600</v>
      </c>
      <c r="W10" s="75">
        <v>8273326506.5600004</v>
      </c>
      <c r="X10" s="75">
        <v>3299668.97</v>
      </c>
      <c r="Y10" s="75">
        <v>2091201330.1600001</v>
      </c>
      <c r="Z10" s="75">
        <v>3814780033.6500001</v>
      </c>
      <c r="AA10" s="75">
        <v>0</v>
      </c>
      <c r="AB10" s="75">
        <v>41766999.159999996</v>
      </c>
      <c r="AC10" s="75">
        <v>0</v>
      </c>
      <c r="AD10" s="75">
        <v>6117957.1100000003</v>
      </c>
      <c r="AE10" s="75">
        <v>50112900</v>
      </c>
      <c r="AF10" s="75">
        <v>0</v>
      </c>
      <c r="AG10" s="75">
        <v>44222262.270000003</v>
      </c>
      <c r="AH10" s="75">
        <v>847705.36</v>
      </c>
      <c r="AI10" s="75">
        <v>12849996.85</v>
      </c>
      <c r="AJ10" s="75">
        <v>174664100</v>
      </c>
      <c r="AK10" s="75">
        <v>1280747300</v>
      </c>
      <c r="AL10" s="75">
        <v>10905107.49</v>
      </c>
      <c r="AM10" s="75">
        <v>990000</v>
      </c>
      <c r="AN10" s="81">
        <v>0</v>
      </c>
      <c r="AO10" s="81">
        <v>0</v>
      </c>
      <c r="AP10" s="75">
        <v>14726701.789999999</v>
      </c>
      <c r="AQ10" s="81">
        <v>0</v>
      </c>
      <c r="AR10" s="75">
        <v>38508367.490000002</v>
      </c>
      <c r="AS10" s="81">
        <v>0</v>
      </c>
      <c r="AT10" s="75">
        <v>69831531.579999998</v>
      </c>
      <c r="AU10" s="81">
        <v>0</v>
      </c>
      <c r="AV10" s="75">
        <v>3505478.26</v>
      </c>
      <c r="AW10" s="75">
        <v>9207000</v>
      </c>
      <c r="AX10" s="75">
        <v>0</v>
      </c>
      <c r="AY10" s="81">
        <v>0</v>
      </c>
      <c r="AZ10" s="75">
        <v>1823646.01</v>
      </c>
      <c r="BA10" s="75">
        <v>54250120.409999996</v>
      </c>
      <c r="BB10" s="75">
        <v>548968300</v>
      </c>
      <c r="BC10" s="81">
        <v>0</v>
      </c>
      <c r="BD10" s="81">
        <v>0</v>
      </c>
      <c r="BE10" s="76">
        <f t="shared" si="11"/>
        <v>8270026837.5900002</v>
      </c>
      <c r="BF10" s="77"/>
      <c r="BG10" s="77"/>
      <c r="BH10" s="77"/>
      <c r="BI10" s="77"/>
      <c r="BJ10" s="77"/>
      <c r="BK10" s="77"/>
      <c r="BL10" s="77"/>
      <c r="BM10" s="75">
        <v>7320616629.2600002</v>
      </c>
      <c r="BN10" s="75">
        <v>7283618062.8999996</v>
      </c>
      <c r="BO10" s="75">
        <f t="shared" si="12"/>
        <v>36998566.36000061</v>
      </c>
      <c r="BP10" s="75">
        <v>981397648.83000004</v>
      </c>
      <c r="BQ10" s="76">
        <f t="shared" si="0"/>
        <v>981397648.83000016</v>
      </c>
      <c r="BR10" s="75">
        <v>0</v>
      </c>
      <c r="BS10" s="75">
        <v>220737138.68000001</v>
      </c>
      <c r="BT10" s="75">
        <v>394857044.00999999</v>
      </c>
      <c r="BU10" s="75">
        <v>232842988.88</v>
      </c>
      <c r="BV10" s="75">
        <v>23207535.48</v>
      </c>
      <c r="BW10" s="75">
        <v>14470929.1</v>
      </c>
      <c r="BX10" s="75">
        <v>95282012.680000007</v>
      </c>
      <c r="BY10" s="75">
        <v>1648053435.9300001</v>
      </c>
      <c r="BZ10" s="76">
        <f t="shared" si="1"/>
        <v>1648053435.9300001</v>
      </c>
      <c r="CA10" s="75">
        <v>344217201.95999998</v>
      </c>
      <c r="CB10" s="75">
        <v>480802669.93000001</v>
      </c>
      <c r="CC10" s="75">
        <v>437519700.39999998</v>
      </c>
      <c r="CD10" s="75">
        <v>0</v>
      </c>
      <c r="CE10" s="75">
        <v>62716413.479999997</v>
      </c>
      <c r="CF10" s="75">
        <v>986950.65</v>
      </c>
      <c r="CG10" s="75">
        <v>321810499.50999999</v>
      </c>
      <c r="CH10" s="75">
        <v>431372796.17000002</v>
      </c>
      <c r="CI10" s="75">
        <v>19942126.530000001</v>
      </c>
      <c r="CJ10" s="75">
        <v>161111511.59999999</v>
      </c>
      <c r="CK10" s="75">
        <v>3923056.4</v>
      </c>
      <c r="CL10" s="75">
        <v>88159375.269999996</v>
      </c>
      <c r="CM10" s="75">
        <v>0</v>
      </c>
      <c r="CN10" s="75">
        <v>100748.67</v>
      </c>
      <c r="CO10" s="75">
        <v>158135977.69999999</v>
      </c>
      <c r="CP10" s="75">
        <v>28710631.719999999</v>
      </c>
      <c r="CQ10" s="75">
        <v>73951979.599999994</v>
      </c>
      <c r="CR10" s="75">
        <v>18046296.239999998</v>
      </c>
      <c r="CS10" s="75">
        <v>120296457.40000001</v>
      </c>
      <c r="CT10" s="75">
        <v>2092153091.2</v>
      </c>
      <c r="CU10" s="75">
        <v>187469619.94</v>
      </c>
      <c r="CV10" s="75">
        <v>2977540</v>
      </c>
      <c r="CW10" s="77"/>
      <c r="CX10" s="75">
        <v>1695980768.5999999</v>
      </c>
      <c r="CY10" s="75">
        <f t="shared" si="13"/>
        <v>205725162.66000009</v>
      </c>
      <c r="CZ10" s="75">
        <v>11527677.130000001</v>
      </c>
      <c r="DA10" s="75">
        <v>44775290.159999996</v>
      </c>
      <c r="DB10" s="77"/>
      <c r="DC10" s="75">
        <f t="shared" si="14"/>
        <v>12770901933.639999</v>
      </c>
      <c r="DD10" s="77"/>
      <c r="DE10" s="77"/>
      <c r="DF10" s="77"/>
      <c r="DG10" s="77"/>
      <c r="DH10" s="75">
        <v>11453248205.07</v>
      </c>
      <c r="DI10" s="75">
        <v>1317653728.5699999</v>
      </c>
      <c r="DJ10" s="77"/>
      <c r="DK10" s="77"/>
      <c r="DL10" s="75">
        <v>10330938580.049999</v>
      </c>
      <c r="DM10" s="75">
        <v>11465785838.74</v>
      </c>
      <c r="DN10" s="75">
        <v>11621781964.73</v>
      </c>
      <c r="DO10" s="78">
        <v>1732.2</v>
      </c>
      <c r="DP10" s="75">
        <f t="shared" si="15"/>
        <v>-155996125.98999977</v>
      </c>
      <c r="DQ10" s="75">
        <v>-1375911.55</v>
      </c>
      <c r="DR10" s="79">
        <f t="shared" si="16"/>
        <v>-9.8876400572422618</v>
      </c>
      <c r="DS10" s="79"/>
      <c r="DT10" s="79"/>
      <c r="DU10" s="79">
        <f t="shared" si="17"/>
        <v>-3.3613451052504657</v>
      </c>
      <c r="DV10" s="79">
        <f t="shared" si="18"/>
        <v>-20525.935106934023</v>
      </c>
      <c r="DW10" s="80"/>
      <c r="DX10" s="79">
        <f t="shared" si="19"/>
        <v>-5856610.274171574</v>
      </c>
      <c r="DY10" s="79">
        <f t="shared" si="20"/>
        <v>-90056.648187276165</v>
      </c>
      <c r="DZ10" s="79">
        <f t="shared" si="2"/>
        <v>22.596204477847557</v>
      </c>
      <c r="EA10" s="79">
        <f t="shared" si="3"/>
        <v>77.40324318473813</v>
      </c>
      <c r="EB10" s="79">
        <f t="shared" si="21"/>
        <v>17.772108756324116</v>
      </c>
      <c r="EC10" s="79">
        <f t="shared" si="22"/>
        <v>87.074723045313689</v>
      </c>
      <c r="ED10" s="79">
        <f t="shared" si="4"/>
        <v>6709261.0349440016</v>
      </c>
      <c r="EE10" s="79">
        <f t="shared" si="5"/>
        <v>86.42545946036357</v>
      </c>
      <c r="EF10" s="79">
        <f t="shared" si="23"/>
        <v>-1.3605358427586201</v>
      </c>
      <c r="EG10" s="79">
        <f t="shared" si="6"/>
        <v>-5.2394089400714293E-2</v>
      </c>
    </row>
    <row r="11" spans="1:137" x14ac:dyDescent="0.3">
      <c r="A11" s="82" t="s">
        <v>7</v>
      </c>
      <c r="B11" s="75">
        <f t="shared" si="7"/>
        <v>6511522113.4099998</v>
      </c>
      <c r="C11" s="75">
        <v>812887843.5</v>
      </c>
      <c r="D11" s="75">
        <v>641301699.08000004</v>
      </c>
      <c r="E11" s="75">
        <v>34296048.030000001</v>
      </c>
      <c r="F11" s="75">
        <v>0</v>
      </c>
      <c r="G11" s="75">
        <v>112273063.68000001</v>
      </c>
      <c r="H11" s="75">
        <v>165203791.24000001</v>
      </c>
      <c r="I11" s="76">
        <f t="shared" si="8"/>
        <v>165203791.24000001</v>
      </c>
      <c r="J11" s="75">
        <v>6601301.8399999999</v>
      </c>
      <c r="K11" s="75">
        <v>19166125.079999998</v>
      </c>
      <c r="L11" s="75">
        <v>720233.48</v>
      </c>
      <c r="M11" s="75">
        <v>138716130.84</v>
      </c>
      <c r="N11" s="75">
        <v>7124.94</v>
      </c>
      <c r="O11" s="75">
        <f t="shared" si="9"/>
        <v>978098759.68000007</v>
      </c>
      <c r="P11" s="75">
        <v>0</v>
      </c>
      <c r="Q11" s="75">
        <v>5533423353.7299995</v>
      </c>
      <c r="R11" s="75">
        <v>585560900</v>
      </c>
      <c r="S11" s="76">
        <f>T11+U11+V11</f>
        <v>585560900</v>
      </c>
      <c r="T11" s="75">
        <v>26057800</v>
      </c>
      <c r="U11" s="75">
        <v>7909200</v>
      </c>
      <c r="V11" s="75">
        <v>551593900</v>
      </c>
      <c r="W11" s="75">
        <v>4913736497.1800003</v>
      </c>
      <c r="X11" s="75">
        <v>1427247.5</v>
      </c>
      <c r="Y11" s="75">
        <v>1400394132.1700001</v>
      </c>
      <c r="Z11" s="75">
        <v>1845412939.0899999</v>
      </c>
      <c r="AA11" s="75">
        <v>0</v>
      </c>
      <c r="AB11" s="75">
        <v>180436633.13</v>
      </c>
      <c r="AC11" s="75">
        <v>0</v>
      </c>
      <c r="AD11" s="75">
        <v>3434265.58</v>
      </c>
      <c r="AE11" s="75">
        <v>27367300</v>
      </c>
      <c r="AF11" s="75">
        <v>10508149</v>
      </c>
      <c r="AG11" s="75">
        <v>24886630.32</v>
      </c>
      <c r="AH11" s="75">
        <v>471801.12</v>
      </c>
      <c r="AI11" s="75">
        <v>2930000</v>
      </c>
      <c r="AJ11" s="75">
        <v>150144300</v>
      </c>
      <c r="AK11" s="75">
        <v>714245600</v>
      </c>
      <c r="AL11" s="75">
        <v>22006001.829999998</v>
      </c>
      <c r="AM11" s="75">
        <v>43071000</v>
      </c>
      <c r="AN11" s="75">
        <v>0</v>
      </c>
      <c r="AO11" s="75">
        <v>0</v>
      </c>
      <c r="AP11" s="75">
        <v>17295365.899999999</v>
      </c>
      <c r="AQ11" s="75">
        <v>0</v>
      </c>
      <c r="AR11" s="75">
        <v>41823937.969999999</v>
      </c>
      <c r="AS11" s="75">
        <v>0</v>
      </c>
      <c r="AT11" s="75">
        <v>8780112.0700000003</v>
      </c>
      <c r="AU11" s="75">
        <v>0</v>
      </c>
      <c r="AV11" s="75">
        <v>1608599.1</v>
      </c>
      <c r="AW11" s="75">
        <v>6000999.9900000002</v>
      </c>
      <c r="AX11" s="81">
        <v>0</v>
      </c>
      <c r="AY11" s="75">
        <v>0</v>
      </c>
      <c r="AZ11" s="75">
        <v>1833724.78</v>
      </c>
      <c r="BA11" s="75">
        <v>28010457.629999999</v>
      </c>
      <c r="BB11" s="75">
        <v>381647300</v>
      </c>
      <c r="BC11" s="75">
        <v>0</v>
      </c>
      <c r="BD11" s="75">
        <v>0</v>
      </c>
      <c r="BE11" s="76">
        <f>SUM(Y11:BD11)</f>
        <v>4912309249.6799994</v>
      </c>
      <c r="BF11" s="77"/>
      <c r="BG11" s="77"/>
      <c r="BH11" s="77"/>
      <c r="BI11" s="77"/>
      <c r="BJ11" s="77"/>
      <c r="BK11" s="77"/>
      <c r="BL11" s="77"/>
      <c r="BM11" s="75">
        <v>4111029971.02</v>
      </c>
      <c r="BN11" s="75">
        <v>4096123311.4699998</v>
      </c>
      <c r="BO11" s="75">
        <f t="shared" si="12"/>
        <v>14906659.550000191</v>
      </c>
      <c r="BP11" s="75">
        <v>621500479.64999998</v>
      </c>
      <c r="BQ11" s="76">
        <f t="shared" si="0"/>
        <v>621500479.64999998</v>
      </c>
      <c r="BR11" s="75">
        <v>0</v>
      </c>
      <c r="BS11" s="75">
        <v>191404414.34999999</v>
      </c>
      <c r="BT11" s="75">
        <v>191985678.63</v>
      </c>
      <c r="BU11" s="75">
        <v>176554319.59</v>
      </c>
      <c r="BV11" s="75">
        <v>24902020.550000001</v>
      </c>
      <c r="BW11" s="75">
        <v>32859838.5</v>
      </c>
      <c r="BX11" s="75">
        <v>3794208.03</v>
      </c>
      <c r="BY11" s="75">
        <v>929453379.14999998</v>
      </c>
      <c r="BZ11" s="76">
        <f t="shared" si="1"/>
        <v>929453379.1500001</v>
      </c>
      <c r="CA11" s="75">
        <v>154879136.52000001</v>
      </c>
      <c r="CB11" s="75">
        <v>308463503.47000003</v>
      </c>
      <c r="CC11" s="75">
        <v>363187468.75</v>
      </c>
      <c r="CD11" s="75">
        <v>0</v>
      </c>
      <c r="CE11" s="75">
        <v>21439547.190000001</v>
      </c>
      <c r="CF11" s="75">
        <v>1125309.2</v>
      </c>
      <c r="CG11" s="75">
        <v>80358414.019999996</v>
      </c>
      <c r="CH11" s="75">
        <v>198195831.50999999</v>
      </c>
      <c r="CI11" s="75">
        <v>24521880.41</v>
      </c>
      <c r="CJ11" s="75">
        <v>124441946.3</v>
      </c>
      <c r="CK11" s="75">
        <v>1737571.33</v>
      </c>
      <c r="CL11" s="75">
        <v>31408448.510000002</v>
      </c>
      <c r="CM11" s="75">
        <v>0</v>
      </c>
      <c r="CN11" s="75">
        <v>1999981.21</v>
      </c>
      <c r="CO11" s="75">
        <v>14086003.75</v>
      </c>
      <c r="CP11" s="75">
        <v>167300</v>
      </c>
      <c r="CQ11" s="75">
        <v>70585405.079999998</v>
      </c>
      <c r="CR11" s="75">
        <v>1231601.92</v>
      </c>
      <c r="CS11" s="75">
        <v>35994022.829999998</v>
      </c>
      <c r="CT11" s="75">
        <v>491718010.18000001</v>
      </c>
      <c r="CU11" s="75">
        <v>21252239</v>
      </c>
      <c r="CV11" s="75">
        <v>293382.15999999997</v>
      </c>
      <c r="CW11" s="77"/>
      <c r="CX11" s="75">
        <v>287000023.16000003</v>
      </c>
      <c r="CY11" s="75">
        <f t="shared" si="13"/>
        <v>183172365.85999995</v>
      </c>
      <c r="CZ11" s="75">
        <v>241733</v>
      </c>
      <c r="DA11" s="75">
        <v>31255928.079999998</v>
      </c>
      <c r="DB11" s="77"/>
      <c r="DC11" s="75">
        <f t="shared" si="14"/>
        <v>6491373662.4200001</v>
      </c>
      <c r="DD11" s="77"/>
      <c r="DE11" s="77"/>
      <c r="DF11" s="77"/>
      <c r="DG11" s="77"/>
      <c r="DH11" s="75">
        <v>6041717905.5</v>
      </c>
      <c r="DI11" s="75">
        <v>449655756.92000002</v>
      </c>
      <c r="DJ11" s="77"/>
      <c r="DK11" s="77"/>
      <c r="DL11" s="75">
        <v>5925491761.3800001</v>
      </c>
      <c r="DM11" s="75">
        <v>6451287175.8000002</v>
      </c>
      <c r="DN11" s="75">
        <v>6511522113.4099998</v>
      </c>
      <c r="DO11" s="78">
        <v>973.1</v>
      </c>
      <c r="DP11" s="75">
        <f t="shared" si="15"/>
        <v>-60234937.609999657</v>
      </c>
      <c r="DQ11" s="75">
        <v>469607.8</v>
      </c>
      <c r="DR11" s="79">
        <f t="shared" si="16"/>
        <v>0.30942766743440187</v>
      </c>
      <c r="DS11" s="79"/>
      <c r="DT11" s="79"/>
      <c r="DU11" s="79">
        <f t="shared" si="17"/>
        <v>-5.1770469053301253</v>
      </c>
      <c r="DV11" s="79">
        <f t="shared" si="18"/>
        <v>-63109.111372165949</v>
      </c>
      <c r="DW11" s="80"/>
      <c r="DX11" s="79">
        <f t="shared" si="19"/>
        <v>-5665689.0634878222</v>
      </c>
      <c r="DY11" s="79">
        <f t="shared" si="20"/>
        <v>-61900.048926112067</v>
      </c>
      <c r="DZ11" s="79">
        <f t="shared" si="2"/>
        <v>15.020937005277036</v>
      </c>
      <c r="EA11" s="79">
        <f t="shared" si="3"/>
        <v>84.978953574223794</v>
      </c>
      <c r="EB11" s="79">
        <f t="shared" si="21"/>
        <v>12.522585908218284</v>
      </c>
      <c r="EC11" s="79">
        <f t="shared" si="22"/>
        <v>93.383360851071529</v>
      </c>
      <c r="ED11" s="79">
        <f t="shared" si="4"/>
        <v>6691524.1120234299</v>
      </c>
      <c r="EE11" s="79">
        <f t="shared" si="5"/>
        <v>83.108973961478966</v>
      </c>
      <c r="EF11" s="79">
        <f t="shared" si="23"/>
        <v>-0.93368867279621826</v>
      </c>
      <c r="EG11" s="79">
        <f t="shared" si="6"/>
        <v>4.8012658867574602E-2</v>
      </c>
    </row>
    <row r="12" spans="1:137" x14ac:dyDescent="0.3">
      <c r="A12" s="82" t="s">
        <v>8</v>
      </c>
      <c r="B12" s="75">
        <f t="shared" si="7"/>
        <v>4657582883.2200003</v>
      </c>
      <c r="C12" s="75">
        <v>513215579.94999999</v>
      </c>
      <c r="D12" s="75">
        <v>419888672.76999998</v>
      </c>
      <c r="E12" s="75">
        <v>37925368.530000001</v>
      </c>
      <c r="F12" s="75">
        <v>276.85000000000002</v>
      </c>
      <c r="G12" s="75">
        <v>22252704.039999999</v>
      </c>
      <c r="H12" s="75">
        <v>141088661.77000001</v>
      </c>
      <c r="I12" s="76">
        <f t="shared" si="8"/>
        <v>141088661.77000001</v>
      </c>
      <c r="J12" s="75">
        <v>917976.12</v>
      </c>
      <c r="K12" s="75">
        <v>15614575.210000001</v>
      </c>
      <c r="L12" s="75">
        <v>3256519.85</v>
      </c>
      <c r="M12" s="75">
        <v>121299590.59</v>
      </c>
      <c r="N12" s="75">
        <v>20.64</v>
      </c>
      <c r="O12" s="75">
        <f t="shared" si="9"/>
        <v>654304262.36000001</v>
      </c>
      <c r="P12" s="75">
        <v>0</v>
      </c>
      <c r="Q12" s="75">
        <v>4003278620.8600001</v>
      </c>
      <c r="R12" s="75">
        <v>618255400</v>
      </c>
      <c r="S12" s="76">
        <f t="shared" si="10"/>
        <v>618255400</v>
      </c>
      <c r="T12" s="75">
        <v>96517200</v>
      </c>
      <c r="U12" s="75">
        <v>8698500</v>
      </c>
      <c r="V12" s="75">
        <v>513039700</v>
      </c>
      <c r="W12" s="75">
        <v>3357835174.3000002</v>
      </c>
      <c r="X12" s="75">
        <v>791800.97</v>
      </c>
      <c r="Y12" s="75">
        <v>790356909.79999995</v>
      </c>
      <c r="Z12" s="75">
        <v>1406662400</v>
      </c>
      <c r="AA12" s="75">
        <v>0</v>
      </c>
      <c r="AB12" s="75">
        <v>22769023.059999999</v>
      </c>
      <c r="AC12" s="75">
        <v>0</v>
      </c>
      <c r="AD12" s="75">
        <v>2502777.02</v>
      </c>
      <c r="AE12" s="75">
        <v>21885100</v>
      </c>
      <c r="AF12" s="75">
        <v>0</v>
      </c>
      <c r="AG12" s="75">
        <v>19720994.620000001</v>
      </c>
      <c r="AH12" s="75">
        <v>344099.89</v>
      </c>
      <c r="AI12" s="75">
        <v>2930000</v>
      </c>
      <c r="AJ12" s="75">
        <v>113855300</v>
      </c>
      <c r="AK12" s="75">
        <v>543977000</v>
      </c>
      <c r="AL12" s="75">
        <v>15097329.58</v>
      </c>
      <c r="AM12" s="75">
        <v>20000000</v>
      </c>
      <c r="AN12" s="81">
        <v>0</v>
      </c>
      <c r="AO12" s="81">
        <v>0</v>
      </c>
      <c r="AP12" s="75">
        <v>3801718.18</v>
      </c>
      <c r="AQ12" s="75">
        <v>0</v>
      </c>
      <c r="AR12" s="75">
        <v>14344305.98</v>
      </c>
      <c r="AS12" s="75">
        <v>0</v>
      </c>
      <c r="AT12" s="75">
        <v>3223351.46</v>
      </c>
      <c r="AU12" s="75">
        <v>0</v>
      </c>
      <c r="AV12" s="75">
        <v>781471.64</v>
      </c>
      <c r="AW12" s="75">
        <v>5648704</v>
      </c>
      <c r="AX12" s="75">
        <v>0</v>
      </c>
      <c r="AY12" s="81">
        <v>0</v>
      </c>
      <c r="AZ12" s="75">
        <v>329918.51</v>
      </c>
      <c r="BA12" s="75">
        <v>16192569.59</v>
      </c>
      <c r="BB12" s="75">
        <v>352620400</v>
      </c>
      <c r="BC12" s="81">
        <v>0</v>
      </c>
      <c r="BD12" s="75">
        <v>0</v>
      </c>
      <c r="BE12" s="76">
        <f t="shared" si="11"/>
        <v>3357043373.3299999</v>
      </c>
      <c r="BF12" s="77"/>
      <c r="BG12" s="77"/>
      <c r="BH12" s="77"/>
      <c r="BI12" s="77"/>
      <c r="BJ12" s="77"/>
      <c r="BK12" s="77"/>
      <c r="BL12" s="77"/>
      <c r="BM12" s="75">
        <v>2741219929.8600001</v>
      </c>
      <c r="BN12" s="75">
        <v>2738574336.0900002</v>
      </c>
      <c r="BO12" s="75">
        <f t="shared" si="12"/>
        <v>2645593.7699999809</v>
      </c>
      <c r="BP12" s="75">
        <v>673562466.80999994</v>
      </c>
      <c r="BQ12" s="76">
        <f t="shared" si="0"/>
        <v>667117113.65999997</v>
      </c>
      <c r="BR12" s="75">
        <v>6445353.1500000004</v>
      </c>
      <c r="BS12" s="75">
        <v>264062742.50999999</v>
      </c>
      <c r="BT12" s="75">
        <v>271170340.94999999</v>
      </c>
      <c r="BU12" s="75">
        <v>100237366.01000001</v>
      </c>
      <c r="BV12" s="75">
        <v>14127540.93</v>
      </c>
      <c r="BW12" s="75">
        <v>9385630.8399999999</v>
      </c>
      <c r="BX12" s="75">
        <v>8133492.4199999999</v>
      </c>
      <c r="BY12" s="75">
        <v>612120811.98000002</v>
      </c>
      <c r="BZ12" s="76">
        <f t="shared" si="1"/>
        <v>612120811.98000002</v>
      </c>
      <c r="CA12" s="75">
        <v>127695947.36</v>
      </c>
      <c r="CB12" s="75">
        <v>192545865.38</v>
      </c>
      <c r="CC12" s="75">
        <v>223633056.47</v>
      </c>
      <c r="CD12" s="75">
        <v>0</v>
      </c>
      <c r="CE12" s="75">
        <v>6980960.2300000004</v>
      </c>
      <c r="CF12" s="75">
        <v>0</v>
      </c>
      <c r="CG12" s="75">
        <v>61264982.539999999</v>
      </c>
      <c r="CH12" s="75">
        <v>148137617.94999999</v>
      </c>
      <c r="CI12" s="75">
        <v>1834086.35</v>
      </c>
      <c r="CJ12" s="75">
        <v>122191021.2</v>
      </c>
      <c r="CK12" s="75">
        <v>451669.79</v>
      </c>
      <c r="CL12" s="75">
        <v>7270077.2000000002</v>
      </c>
      <c r="CM12" s="75">
        <v>0</v>
      </c>
      <c r="CN12" s="75">
        <v>2296005.44</v>
      </c>
      <c r="CO12" s="75">
        <v>14094757.970000001</v>
      </c>
      <c r="CP12" s="75">
        <v>13983628.050000001</v>
      </c>
      <c r="CQ12" s="75">
        <v>48749252.079999998</v>
      </c>
      <c r="CR12" s="75">
        <v>7909855.2699999996</v>
      </c>
      <c r="CS12" s="75">
        <v>33309957.43</v>
      </c>
      <c r="CT12" s="75">
        <v>423511438.72000003</v>
      </c>
      <c r="CU12" s="75">
        <v>123032008.69</v>
      </c>
      <c r="CV12" s="75">
        <v>668529.57999999996</v>
      </c>
      <c r="CW12" s="77"/>
      <c r="CX12" s="75">
        <v>266021399.75999999</v>
      </c>
      <c r="CY12" s="75">
        <f t="shared" si="13"/>
        <v>33789500.690000057</v>
      </c>
      <c r="CZ12" s="75">
        <v>5118217.01</v>
      </c>
      <c r="DA12" s="75">
        <v>15734514.74</v>
      </c>
      <c r="DB12" s="77"/>
      <c r="DC12" s="75">
        <f t="shared" si="14"/>
        <v>4723357689.8999996</v>
      </c>
      <c r="DD12" s="77"/>
      <c r="DE12" s="77"/>
      <c r="DF12" s="77"/>
      <c r="DG12" s="77"/>
      <c r="DH12" s="75">
        <v>4186719546.6500001</v>
      </c>
      <c r="DI12" s="75">
        <v>536638143.25</v>
      </c>
      <c r="DJ12" s="77"/>
      <c r="DK12" s="77"/>
      <c r="DL12" s="75">
        <v>4117553954.8899999</v>
      </c>
      <c r="DM12" s="75">
        <v>4581085241</v>
      </c>
      <c r="DN12" s="75">
        <v>4657582883.2200003</v>
      </c>
      <c r="DO12" s="78">
        <v>2205.4</v>
      </c>
      <c r="DP12" s="75">
        <f t="shared" si="15"/>
        <v>-76497642.220000267</v>
      </c>
      <c r="DQ12" s="75">
        <v>6451113.04</v>
      </c>
      <c r="DR12" s="79">
        <f t="shared" si="16"/>
        <v>-1.4122090433853256</v>
      </c>
      <c r="DS12" s="79"/>
      <c r="DT12" s="79"/>
      <c r="DU12" s="79">
        <f t="shared" si="17"/>
        <v>-5.398735144440109</v>
      </c>
      <c r="DV12" s="79">
        <f t="shared" si="18"/>
        <v>-25999909.041182172</v>
      </c>
      <c r="DW12" s="80"/>
      <c r="DX12" s="79">
        <f t="shared" si="19"/>
        <v>-1845041.012142922</v>
      </c>
      <c r="DY12" s="79">
        <f t="shared" si="20"/>
        <v>-34686.515924548956</v>
      </c>
      <c r="DZ12" s="79">
        <f t="shared" si="2"/>
        <v>14.048150255731995</v>
      </c>
      <c r="EA12" s="79">
        <f t="shared" si="3"/>
        <v>85.951849301119694</v>
      </c>
      <c r="EB12" s="79">
        <f t="shared" si="21"/>
        <v>10.865482007585699</v>
      </c>
      <c r="EC12" s="79">
        <f t="shared" si="22"/>
        <v>97.224679135186889</v>
      </c>
      <c r="ED12" s="79">
        <f t="shared" si="4"/>
        <v>2111899.3757232251</v>
      </c>
      <c r="EE12" s="79">
        <f t="shared" si="5"/>
        <v>78.436838864367246</v>
      </c>
      <c r="EF12" s="79">
        <f t="shared" si="23"/>
        <v>-1.669858520320868</v>
      </c>
      <c r="EG12" s="79">
        <f t="shared" si="6"/>
        <v>0.9859500563593564</v>
      </c>
    </row>
    <row r="13" spans="1:137" x14ac:dyDescent="0.3">
      <c r="A13" s="82" t="s">
        <v>9</v>
      </c>
      <c r="B13" s="75">
        <f t="shared" si="7"/>
        <v>16021036467.279999</v>
      </c>
      <c r="C13" s="75">
        <v>2313976586.8800001</v>
      </c>
      <c r="D13" s="75">
        <v>1684956888.95</v>
      </c>
      <c r="E13" s="75">
        <v>239614597.55000001</v>
      </c>
      <c r="F13" s="75">
        <v>93315.39</v>
      </c>
      <c r="G13" s="75">
        <v>107268002.72</v>
      </c>
      <c r="H13" s="75">
        <v>362756499.94999999</v>
      </c>
      <c r="I13" s="76">
        <f t="shared" si="8"/>
        <v>362756499.95000005</v>
      </c>
      <c r="J13" s="75">
        <v>24317967.760000002</v>
      </c>
      <c r="K13" s="75">
        <v>76728309.879999995</v>
      </c>
      <c r="L13" s="75">
        <v>3493421.54</v>
      </c>
      <c r="M13" s="75">
        <v>258216800.77000001</v>
      </c>
      <c r="N13" s="75">
        <v>24449078.379999999</v>
      </c>
      <c r="O13" s="75">
        <f t="shared" si="9"/>
        <v>2701182165.21</v>
      </c>
      <c r="P13" s="75">
        <v>0</v>
      </c>
      <c r="Q13" s="75">
        <v>13319854302.07</v>
      </c>
      <c r="R13" s="75">
        <v>917967100</v>
      </c>
      <c r="S13" s="76">
        <f t="shared" si="10"/>
        <v>917967100</v>
      </c>
      <c r="T13" s="75">
        <v>0</v>
      </c>
      <c r="U13" s="75">
        <v>7968700</v>
      </c>
      <c r="V13" s="75">
        <v>909998400</v>
      </c>
      <c r="W13" s="75">
        <v>11999715158.440001</v>
      </c>
      <c r="X13" s="75">
        <v>5260031.79</v>
      </c>
      <c r="Y13" s="75">
        <v>3696254673.0100002</v>
      </c>
      <c r="Z13" s="75">
        <v>4948395555.1499996</v>
      </c>
      <c r="AA13" s="75">
        <v>0</v>
      </c>
      <c r="AB13" s="75">
        <v>79752770.430000007</v>
      </c>
      <c r="AC13" s="75">
        <v>0</v>
      </c>
      <c r="AD13" s="75">
        <v>8756061.5700000003</v>
      </c>
      <c r="AE13" s="75">
        <v>75511000</v>
      </c>
      <c r="AF13" s="75">
        <v>23079000</v>
      </c>
      <c r="AG13" s="75">
        <v>64927213.200000003</v>
      </c>
      <c r="AH13" s="75">
        <v>1238450.1000000001</v>
      </c>
      <c r="AI13" s="75">
        <v>3130000</v>
      </c>
      <c r="AJ13" s="75">
        <v>445141300</v>
      </c>
      <c r="AK13" s="75">
        <v>1828186400</v>
      </c>
      <c r="AL13" s="75">
        <v>13850800</v>
      </c>
      <c r="AM13" s="75">
        <v>38835000</v>
      </c>
      <c r="AN13" s="75">
        <v>0</v>
      </c>
      <c r="AO13" s="75">
        <v>0</v>
      </c>
      <c r="AP13" s="75">
        <v>11507513.57</v>
      </c>
      <c r="AQ13" s="81">
        <v>0</v>
      </c>
      <c r="AR13" s="75">
        <v>22684282.690000001</v>
      </c>
      <c r="AS13" s="81">
        <v>0</v>
      </c>
      <c r="AT13" s="75">
        <v>42525460.380000003</v>
      </c>
      <c r="AU13" s="81">
        <v>0</v>
      </c>
      <c r="AV13" s="75">
        <v>14148636</v>
      </c>
      <c r="AW13" s="75">
        <v>15844000</v>
      </c>
      <c r="AX13" s="81">
        <v>0</v>
      </c>
      <c r="AY13" s="75">
        <v>0</v>
      </c>
      <c r="AZ13" s="75">
        <v>1885384.65</v>
      </c>
      <c r="BA13" s="75">
        <v>75586625.900000006</v>
      </c>
      <c r="BB13" s="75">
        <v>583215000</v>
      </c>
      <c r="BC13" s="75">
        <v>0</v>
      </c>
      <c r="BD13" s="81">
        <v>0</v>
      </c>
      <c r="BE13" s="76">
        <f>SUM(Y13:BD13)</f>
        <v>11994455126.65</v>
      </c>
      <c r="BF13" s="77"/>
      <c r="BG13" s="77"/>
      <c r="BH13" s="77"/>
      <c r="BI13" s="77"/>
      <c r="BJ13" s="77"/>
      <c r="BK13" s="77"/>
      <c r="BL13" s="77"/>
      <c r="BM13" s="75">
        <v>10185173504.219999</v>
      </c>
      <c r="BN13" s="75">
        <v>10138150454.559999</v>
      </c>
      <c r="BO13" s="75">
        <f t="shared" si="12"/>
        <v>47023049.659999847</v>
      </c>
      <c r="BP13" s="75">
        <v>1350185200.5799999</v>
      </c>
      <c r="BQ13" s="76">
        <f t="shared" si="0"/>
        <v>1350185200.5799999</v>
      </c>
      <c r="BR13" s="75">
        <v>0</v>
      </c>
      <c r="BS13" s="75">
        <v>334579429.68000001</v>
      </c>
      <c r="BT13" s="75">
        <v>426701056.20999998</v>
      </c>
      <c r="BU13" s="75">
        <v>382360845.42000002</v>
      </c>
      <c r="BV13" s="75">
        <v>26548134.09</v>
      </c>
      <c r="BW13" s="75">
        <v>22136921.73</v>
      </c>
      <c r="BX13" s="75">
        <v>157858813.44999999</v>
      </c>
      <c r="BY13" s="75">
        <v>2297793742.6999998</v>
      </c>
      <c r="BZ13" s="76">
        <f t="shared" si="1"/>
        <v>2297793742.6999998</v>
      </c>
      <c r="CA13" s="75">
        <v>372307482.35000002</v>
      </c>
      <c r="CB13" s="75">
        <v>362971387.23000002</v>
      </c>
      <c r="CC13" s="75">
        <v>1012782436.5599999</v>
      </c>
      <c r="CD13" s="75">
        <v>33424961.98</v>
      </c>
      <c r="CE13" s="75">
        <v>37932479.700000003</v>
      </c>
      <c r="CF13" s="75">
        <v>985687.88</v>
      </c>
      <c r="CG13" s="75">
        <v>477389307</v>
      </c>
      <c r="CH13" s="75">
        <v>311474983.31999999</v>
      </c>
      <c r="CI13" s="75">
        <v>39360865.340000004</v>
      </c>
      <c r="CJ13" s="75">
        <v>133573436.66</v>
      </c>
      <c r="CK13" s="75">
        <v>798474.64</v>
      </c>
      <c r="CL13" s="75">
        <v>65209318.659999996</v>
      </c>
      <c r="CM13" s="75">
        <v>0</v>
      </c>
      <c r="CN13" s="75">
        <v>5281387.49</v>
      </c>
      <c r="CO13" s="75">
        <v>67251500.530000001</v>
      </c>
      <c r="CP13" s="75">
        <v>194526004.96000001</v>
      </c>
      <c r="CQ13" s="75">
        <v>191743127.13</v>
      </c>
      <c r="CR13" s="75">
        <v>30193975.800000001</v>
      </c>
      <c r="CS13" s="75">
        <v>80723816.629999995</v>
      </c>
      <c r="CT13" s="75">
        <v>1570645908.3399999</v>
      </c>
      <c r="CU13" s="75">
        <v>91003603.569999993</v>
      </c>
      <c r="CV13" s="75">
        <v>6676080.2800000003</v>
      </c>
      <c r="CW13" s="77"/>
      <c r="CX13" s="75">
        <v>1228528973.76</v>
      </c>
      <c r="CY13" s="75">
        <f t="shared" si="13"/>
        <v>244437250.73000002</v>
      </c>
      <c r="CZ13" s="75">
        <v>6917355.2199999997</v>
      </c>
      <c r="DA13" s="75">
        <v>17836916.940000001</v>
      </c>
      <c r="DB13" s="77"/>
      <c r="DC13" s="75">
        <f t="shared" si="14"/>
        <v>16237214535.839996</v>
      </c>
      <c r="DD13" s="77"/>
      <c r="DE13" s="77"/>
      <c r="DF13" s="77"/>
      <c r="DG13" s="77"/>
      <c r="DH13" s="75">
        <v>14941111321.65</v>
      </c>
      <c r="DI13" s="75">
        <v>1296103214.1900001</v>
      </c>
      <c r="DJ13" s="77"/>
      <c r="DK13" s="77"/>
      <c r="DL13" s="75">
        <v>14806129652.190001</v>
      </c>
      <c r="DM13" s="75">
        <v>17542824720</v>
      </c>
      <c r="DN13" s="75">
        <v>16021036467.280001</v>
      </c>
      <c r="DO13" s="78">
        <v>2534.1999999999998</v>
      </c>
      <c r="DP13" s="75">
        <f t="shared" si="15"/>
        <v>1521788252.7199993</v>
      </c>
      <c r="DQ13" s="75">
        <v>8488162.7599999998</v>
      </c>
      <c r="DR13" s="79">
        <f t="shared" si="16"/>
        <v>-1.34933884584499</v>
      </c>
      <c r="DS13" s="79"/>
      <c r="DT13" s="79"/>
      <c r="DU13" s="79">
        <f t="shared" si="17"/>
        <v>-4.5818457937262815</v>
      </c>
      <c r="DV13" s="79">
        <f t="shared" si="18"/>
        <v>-52.012354659971443</v>
      </c>
      <c r="DW13" s="80"/>
      <c r="DX13" s="79">
        <f t="shared" si="19"/>
        <v>-5350991.0224173311</v>
      </c>
      <c r="DY13" s="79">
        <f t="shared" si="20"/>
        <v>600500.45486544049</v>
      </c>
      <c r="DZ13" s="79">
        <f t="shared" si="2"/>
        <v>16.707614967962478</v>
      </c>
      <c r="EA13" s="79">
        <f t="shared" si="3"/>
        <v>83.139778935484827</v>
      </c>
      <c r="EB13" s="79">
        <f t="shared" si="21"/>
        <v>14.251068628627268</v>
      </c>
      <c r="EC13" s="79">
        <f t="shared" si="22"/>
        <v>89.961756481713877</v>
      </c>
      <c r="ED13" s="79">
        <f t="shared" si="4"/>
        <v>6321930.5766237862</v>
      </c>
      <c r="EE13" s="79">
        <f t="shared" si="5"/>
        <v>85.665328932012358</v>
      </c>
      <c r="EF13" s="79">
        <f t="shared" si="23"/>
        <v>8.6747047696660751</v>
      </c>
      <c r="EG13" s="79">
        <f t="shared" si="6"/>
        <v>0.31710904616389518</v>
      </c>
    </row>
    <row r="14" spans="1:137" x14ac:dyDescent="0.3">
      <c r="A14" s="74" t="s">
        <v>148</v>
      </c>
      <c r="B14" s="75">
        <f t="shared" si="7"/>
        <v>6440194193.4099998</v>
      </c>
      <c r="C14" s="75">
        <v>908408852.72000003</v>
      </c>
      <c r="D14" s="75">
        <v>756308611.04999995</v>
      </c>
      <c r="E14" s="75">
        <v>81360388.540000007</v>
      </c>
      <c r="F14" s="75">
        <v>573.70000000000005</v>
      </c>
      <c r="G14" s="75">
        <v>46016352.840000004</v>
      </c>
      <c r="H14" s="75">
        <v>182649998.5</v>
      </c>
      <c r="I14" s="76">
        <f t="shared" si="8"/>
        <v>182649998.5</v>
      </c>
      <c r="J14" s="75">
        <v>1200247.8400000001</v>
      </c>
      <c r="K14" s="75">
        <v>28692168.34</v>
      </c>
      <c r="L14" s="75">
        <v>2205015.16</v>
      </c>
      <c r="M14" s="75">
        <v>150552567.16</v>
      </c>
      <c r="N14" s="75">
        <v>173025.35</v>
      </c>
      <c r="O14" s="75">
        <f t="shared" si="9"/>
        <v>1091231876.5699999</v>
      </c>
      <c r="P14" s="75">
        <v>0</v>
      </c>
      <c r="Q14" s="75">
        <v>5348962316.8400002</v>
      </c>
      <c r="R14" s="75">
        <v>597895800</v>
      </c>
      <c r="S14" s="76">
        <f t="shared" si="10"/>
        <v>597895800</v>
      </c>
      <c r="T14" s="75">
        <v>6392300</v>
      </c>
      <c r="U14" s="75">
        <v>8021000</v>
      </c>
      <c r="V14" s="75">
        <v>583482500</v>
      </c>
      <c r="W14" s="75">
        <v>4709776480.4700003</v>
      </c>
      <c r="X14" s="75">
        <v>0</v>
      </c>
      <c r="Y14" s="75">
        <v>1688963967.6400001</v>
      </c>
      <c r="Z14" s="75">
        <v>1309567730.71</v>
      </c>
      <c r="AA14" s="75">
        <v>0</v>
      </c>
      <c r="AB14" s="75">
        <v>105533379.14</v>
      </c>
      <c r="AC14" s="75">
        <v>0</v>
      </c>
      <c r="AD14" s="75">
        <v>4089988</v>
      </c>
      <c r="AE14" s="75">
        <v>27785900</v>
      </c>
      <c r="AF14" s="75">
        <v>0</v>
      </c>
      <c r="AG14" s="75">
        <v>32956248.23</v>
      </c>
      <c r="AH14" s="75">
        <v>558106.22</v>
      </c>
      <c r="AI14" s="75">
        <v>2298220.4900000002</v>
      </c>
      <c r="AJ14" s="75">
        <v>258331500</v>
      </c>
      <c r="AK14" s="75">
        <v>844575400</v>
      </c>
      <c r="AL14" s="75">
        <v>43379577.509999998</v>
      </c>
      <c r="AM14" s="75">
        <v>9538295</v>
      </c>
      <c r="AN14" s="81">
        <v>0</v>
      </c>
      <c r="AO14" s="75">
        <v>8350504.5199999996</v>
      </c>
      <c r="AP14" s="75">
        <v>5501637.1299999999</v>
      </c>
      <c r="AQ14" s="75">
        <v>0</v>
      </c>
      <c r="AR14" s="75">
        <v>31529274.399999999</v>
      </c>
      <c r="AS14" s="75">
        <v>0</v>
      </c>
      <c r="AT14" s="75">
        <v>6560689.1100000003</v>
      </c>
      <c r="AU14" s="75">
        <v>0</v>
      </c>
      <c r="AV14" s="75">
        <v>2845527.66</v>
      </c>
      <c r="AW14" s="75">
        <v>5126600</v>
      </c>
      <c r="AX14" s="75">
        <v>0</v>
      </c>
      <c r="AY14" s="75">
        <v>0</v>
      </c>
      <c r="AZ14" s="75">
        <v>808284.5</v>
      </c>
      <c r="BA14" s="75">
        <v>34376150.210000001</v>
      </c>
      <c r="BB14" s="75">
        <v>287099500</v>
      </c>
      <c r="BC14" s="75">
        <v>0</v>
      </c>
      <c r="BD14" s="75">
        <v>0</v>
      </c>
      <c r="BE14" s="76">
        <f>SUM(Y14:BD14)</f>
        <v>4709776480.4699993</v>
      </c>
      <c r="BF14" s="77"/>
      <c r="BG14" s="77"/>
      <c r="BH14" s="77"/>
      <c r="BI14" s="77"/>
      <c r="BJ14" s="77"/>
      <c r="BK14" s="77"/>
      <c r="BL14" s="77"/>
      <c r="BM14" s="75">
        <v>3671201886.2399998</v>
      </c>
      <c r="BN14" s="75">
        <v>3646884315.29</v>
      </c>
      <c r="BO14" s="75">
        <f t="shared" si="12"/>
        <v>24317570.949999809</v>
      </c>
      <c r="BP14" s="75">
        <v>923844174.69000006</v>
      </c>
      <c r="BQ14" s="76">
        <f t="shared" si="0"/>
        <v>923844174.69000006</v>
      </c>
      <c r="BR14" s="75">
        <v>0</v>
      </c>
      <c r="BS14" s="75">
        <v>407861920.69</v>
      </c>
      <c r="BT14" s="75">
        <v>208482883.28999999</v>
      </c>
      <c r="BU14" s="75">
        <v>174156124.59999999</v>
      </c>
      <c r="BV14" s="75">
        <v>29785823.359999999</v>
      </c>
      <c r="BW14" s="75">
        <v>31521804.57</v>
      </c>
      <c r="BX14" s="75">
        <v>72035618.180000007</v>
      </c>
      <c r="BY14" s="75">
        <v>933679862.97000003</v>
      </c>
      <c r="BZ14" s="76">
        <f t="shared" si="1"/>
        <v>933679862.96999991</v>
      </c>
      <c r="CA14" s="75">
        <v>190745918.38999999</v>
      </c>
      <c r="CB14" s="75">
        <v>246184123.06999999</v>
      </c>
      <c r="CC14" s="75">
        <v>377005845.62</v>
      </c>
      <c r="CD14" s="75">
        <v>0</v>
      </c>
      <c r="CE14" s="75">
        <v>32216183.23</v>
      </c>
      <c r="CF14" s="75">
        <v>6872011.3899999997</v>
      </c>
      <c r="CG14" s="75">
        <v>80655781.269999996</v>
      </c>
      <c r="CH14" s="75">
        <v>192570154.38999999</v>
      </c>
      <c r="CI14" s="75">
        <v>9395873.5600000005</v>
      </c>
      <c r="CJ14" s="75">
        <v>118218380.88</v>
      </c>
      <c r="CK14" s="75">
        <v>4159559.51</v>
      </c>
      <c r="CL14" s="75">
        <v>48264065.189999998</v>
      </c>
      <c r="CM14" s="75">
        <v>0</v>
      </c>
      <c r="CN14" s="75">
        <v>293328</v>
      </c>
      <c r="CO14" s="75">
        <v>12238947.25</v>
      </c>
      <c r="CP14" s="75">
        <v>23589556.34</v>
      </c>
      <c r="CQ14" s="75">
        <v>113457378.91</v>
      </c>
      <c r="CR14" s="75">
        <v>4890027.67</v>
      </c>
      <c r="CS14" s="75">
        <v>46730675.960000001</v>
      </c>
      <c r="CT14" s="75">
        <v>515007471.31</v>
      </c>
      <c r="CU14" s="75">
        <v>33729302.390000001</v>
      </c>
      <c r="CV14" s="75">
        <v>0</v>
      </c>
      <c r="CW14" s="77"/>
      <c r="CX14" s="75">
        <v>409320141.72000003</v>
      </c>
      <c r="CY14" s="75">
        <f t="shared" si="13"/>
        <v>71958027.199999988</v>
      </c>
      <c r="CZ14" s="75">
        <v>442848.46</v>
      </c>
      <c r="DA14" s="75">
        <v>12004210.460000001</v>
      </c>
      <c r="DB14" s="77"/>
      <c r="DC14" s="75">
        <f>BM14+BP14+BY14+CH14+CP14+CQ14+CR14+CS14+CT14+CZ14+DA14</f>
        <v>6437418247.4000015</v>
      </c>
      <c r="DD14" s="77"/>
      <c r="DE14" s="77"/>
      <c r="DF14" s="77"/>
      <c r="DG14" s="77"/>
      <c r="DH14" s="75">
        <v>6010609384.1800003</v>
      </c>
      <c r="DI14" s="75">
        <v>426808863.22000003</v>
      </c>
      <c r="DJ14" s="77"/>
      <c r="DK14" s="77"/>
      <c r="DL14" s="75">
        <v>5953722925.9799995</v>
      </c>
      <c r="DM14" s="75">
        <v>6476795917.0900002</v>
      </c>
      <c r="DN14" s="75">
        <v>6440194193.4099998</v>
      </c>
      <c r="DO14" s="78">
        <v>1158.2</v>
      </c>
      <c r="DP14" s="75">
        <f t="shared" si="15"/>
        <v>36601723.680000305</v>
      </c>
      <c r="DQ14" s="75">
        <v>6120347.6900000004</v>
      </c>
      <c r="DR14" s="79">
        <f t="shared" si="16"/>
        <v>4.3103451955533126E-2</v>
      </c>
      <c r="DS14" s="79"/>
      <c r="DT14" s="79"/>
      <c r="DU14" s="79">
        <f t="shared" si="17"/>
        <v>-4.5089689959978401</v>
      </c>
      <c r="DV14" s="79">
        <f t="shared" si="18"/>
        <v>-2465.7417995108808</v>
      </c>
      <c r="DW14" s="80"/>
      <c r="DX14" s="79">
        <f t="shared" si="19"/>
        <v>-4616093.4175271979</v>
      </c>
      <c r="DY14" s="79">
        <f t="shared" si="20"/>
        <v>31602.248040062426</v>
      </c>
      <c r="DZ14" s="79">
        <f t="shared" si="2"/>
        <v>16.941396772420902</v>
      </c>
      <c r="EA14" s="79">
        <f t="shared" si="3"/>
        <v>83.055916579555713</v>
      </c>
      <c r="EB14" s="79">
        <f t="shared" si="21"/>
        <v>14.111384685730119</v>
      </c>
      <c r="EC14" s="79">
        <f t="shared" si="22"/>
        <v>89.842311833138353</v>
      </c>
      <c r="ED14" s="79">
        <f t="shared" si="4"/>
        <v>5560519.9390519764</v>
      </c>
      <c r="EE14" s="79">
        <f t="shared" si="5"/>
        <v>83.246180048858548</v>
      </c>
      <c r="EF14" s="79">
        <f t="shared" si="23"/>
        <v>0.56512084290661602</v>
      </c>
      <c r="EG14" s="79">
        <f t="shared" si="6"/>
        <v>0.56095486353979451</v>
      </c>
    </row>
    <row r="15" spans="1:137" x14ac:dyDescent="0.3">
      <c r="A15" s="74" t="s">
        <v>149</v>
      </c>
      <c r="B15" s="75">
        <f>C15+H15+N15+Q15+P15</f>
        <v>12225163743.080002</v>
      </c>
      <c r="C15" s="75">
        <v>2967321165.8000002</v>
      </c>
      <c r="D15" s="75">
        <v>1636651384.53</v>
      </c>
      <c r="E15" s="75">
        <v>250383575.47999999</v>
      </c>
      <c r="F15" s="75">
        <v>376.07</v>
      </c>
      <c r="G15" s="75">
        <v>15718358.82</v>
      </c>
      <c r="H15" s="75">
        <v>386394142.70999998</v>
      </c>
      <c r="I15" s="76">
        <f t="shared" si="8"/>
        <v>386394142.70999998</v>
      </c>
      <c r="J15" s="75">
        <v>1328673.6000000001</v>
      </c>
      <c r="K15" s="75">
        <v>92476034.510000005</v>
      </c>
      <c r="L15" s="75">
        <v>46321246.710000001</v>
      </c>
      <c r="M15" s="75">
        <v>246268187.88999999</v>
      </c>
      <c r="N15" s="75">
        <v>25787921.300000001</v>
      </c>
      <c r="O15" s="75">
        <f t="shared" si="9"/>
        <v>3379503229.8100004</v>
      </c>
      <c r="P15" s="75">
        <v>0</v>
      </c>
      <c r="Q15" s="75">
        <v>8845660513.2700005</v>
      </c>
      <c r="R15" s="75">
        <v>869607100</v>
      </c>
      <c r="S15" s="76">
        <f t="shared" si="10"/>
        <v>869607100</v>
      </c>
      <c r="T15" s="75">
        <v>0</v>
      </c>
      <c r="U15" s="75">
        <v>7681800</v>
      </c>
      <c r="V15" s="75">
        <v>861925300</v>
      </c>
      <c r="W15" s="75">
        <v>7908220517.2700005</v>
      </c>
      <c r="X15" s="75">
        <v>4104485.59</v>
      </c>
      <c r="Y15" s="75">
        <v>3285519428.6599998</v>
      </c>
      <c r="Z15" s="75">
        <v>1442940303.71</v>
      </c>
      <c r="AA15" s="75">
        <v>0</v>
      </c>
      <c r="AB15" s="75">
        <v>230610143.33000001</v>
      </c>
      <c r="AC15" s="75">
        <v>0</v>
      </c>
      <c r="AD15" s="75">
        <v>8486700</v>
      </c>
      <c r="AE15" s="75">
        <v>60356800</v>
      </c>
      <c r="AF15" s="75">
        <v>21011547.199999999</v>
      </c>
      <c r="AG15" s="75">
        <v>61332400.729999997</v>
      </c>
      <c r="AH15" s="75">
        <v>1166800</v>
      </c>
      <c r="AI15" s="75">
        <v>2300000</v>
      </c>
      <c r="AJ15" s="75">
        <v>333878300</v>
      </c>
      <c r="AK15" s="75">
        <v>1741736900</v>
      </c>
      <c r="AL15" s="75">
        <v>54191826.710000001</v>
      </c>
      <c r="AM15" s="75">
        <v>43010000</v>
      </c>
      <c r="AN15" s="75">
        <v>0</v>
      </c>
      <c r="AO15" s="75">
        <v>0</v>
      </c>
      <c r="AP15" s="75">
        <v>12561165.470000001</v>
      </c>
      <c r="AQ15" s="81">
        <v>0</v>
      </c>
      <c r="AR15" s="75">
        <v>38753114.039999999</v>
      </c>
      <c r="AS15" s="81">
        <v>0</v>
      </c>
      <c r="AT15" s="75">
        <v>24406450.960000001</v>
      </c>
      <c r="AU15" s="81">
        <v>0</v>
      </c>
      <c r="AV15" s="75">
        <v>8810249.0099999998</v>
      </c>
      <c r="AW15" s="75">
        <v>41286000</v>
      </c>
      <c r="AX15" s="75">
        <v>0</v>
      </c>
      <c r="AY15" s="81">
        <v>0</v>
      </c>
      <c r="AZ15" s="75">
        <v>1577672.98</v>
      </c>
      <c r="BA15" s="75">
        <v>64482228.880000003</v>
      </c>
      <c r="BB15" s="75">
        <v>425698000</v>
      </c>
      <c r="BC15" s="81">
        <v>0</v>
      </c>
      <c r="BD15" s="81">
        <v>0</v>
      </c>
      <c r="BE15" s="76">
        <f t="shared" si="11"/>
        <v>7904116031.6799994</v>
      </c>
      <c r="BF15" s="77"/>
      <c r="BG15" s="77"/>
      <c r="BH15" s="77"/>
      <c r="BI15" s="77"/>
      <c r="BJ15" s="77"/>
      <c r="BK15" s="77"/>
      <c r="BL15" s="77"/>
      <c r="BM15" s="75">
        <v>6476940231.8400002</v>
      </c>
      <c r="BN15" s="75">
        <v>6423383302.3699999</v>
      </c>
      <c r="BO15" s="75">
        <f t="shared" si="12"/>
        <v>53556929.470000267</v>
      </c>
      <c r="BP15" s="75">
        <v>1257306453.1199999</v>
      </c>
      <c r="BQ15" s="76">
        <f t="shared" si="0"/>
        <v>1237322911.3</v>
      </c>
      <c r="BR15" s="75">
        <v>19983541.82</v>
      </c>
      <c r="BS15" s="75">
        <v>419591624.77999997</v>
      </c>
      <c r="BT15" s="75">
        <v>292484539.69</v>
      </c>
      <c r="BU15" s="75">
        <v>427817640.36000001</v>
      </c>
      <c r="BV15" s="75">
        <v>686605</v>
      </c>
      <c r="BW15" s="75">
        <v>12291731.949999999</v>
      </c>
      <c r="BX15" s="75">
        <v>84450769.519999996</v>
      </c>
      <c r="BY15" s="75">
        <v>1874418041.8199999</v>
      </c>
      <c r="BZ15" s="76">
        <f t="shared" si="1"/>
        <v>1874418041.8199999</v>
      </c>
      <c r="CA15" s="75">
        <v>467837425.44999999</v>
      </c>
      <c r="CB15" s="75">
        <v>576621226.72000003</v>
      </c>
      <c r="CC15" s="75">
        <v>463846564.04000002</v>
      </c>
      <c r="CD15" s="75">
        <v>0</v>
      </c>
      <c r="CE15" s="75">
        <v>12967482.279999999</v>
      </c>
      <c r="CF15" s="75">
        <v>4458376.5</v>
      </c>
      <c r="CG15" s="75">
        <v>348686966.82999998</v>
      </c>
      <c r="CH15" s="75">
        <v>409295739.94</v>
      </c>
      <c r="CI15" s="75">
        <v>89854645.290000007</v>
      </c>
      <c r="CJ15" s="75">
        <v>139312478.38999999</v>
      </c>
      <c r="CK15" s="75">
        <v>40107225.539999999</v>
      </c>
      <c r="CL15" s="75">
        <v>64183238.530000001</v>
      </c>
      <c r="CM15" s="75">
        <v>37321185.560000002</v>
      </c>
      <c r="CN15" s="75">
        <v>6347383.46</v>
      </c>
      <c r="CO15" s="75">
        <v>32169583.170000002</v>
      </c>
      <c r="CP15" s="75">
        <v>41286000</v>
      </c>
      <c r="CQ15" s="75">
        <v>211787469.09</v>
      </c>
      <c r="CR15" s="75">
        <v>8653489.0600000005</v>
      </c>
      <c r="CS15" s="75">
        <v>73245855.620000005</v>
      </c>
      <c r="CT15" s="75">
        <v>2018308123.47</v>
      </c>
      <c r="CU15" s="75">
        <v>23011705.170000002</v>
      </c>
      <c r="CV15" s="75">
        <v>22229689.949999999</v>
      </c>
      <c r="CW15" s="77"/>
      <c r="CX15" s="75">
        <v>1766052974.26</v>
      </c>
      <c r="CY15" s="75">
        <f t="shared" si="13"/>
        <v>207013754.08999991</v>
      </c>
      <c r="CZ15" s="75">
        <v>0</v>
      </c>
      <c r="DA15" s="75">
        <v>20356168.010000002</v>
      </c>
      <c r="DB15" s="77"/>
      <c r="DC15" s="75">
        <f t="shared" si="14"/>
        <v>12391597571.970001</v>
      </c>
      <c r="DD15" s="77"/>
      <c r="DE15" s="77"/>
      <c r="DF15" s="77"/>
      <c r="DG15" s="77"/>
      <c r="DH15" s="75">
        <v>11149445915.309999</v>
      </c>
      <c r="DI15" s="75">
        <v>1242151656.6600001</v>
      </c>
      <c r="DJ15" s="77"/>
      <c r="DK15" s="77"/>
      <c r="DL15" s="75">
        <v>10395330612.41</v>
      </c>
      <c r="DM15" s="75">
        <v>12806890547.639999</v>
      </c>
      <c r="DN15" s="75">
        <v>12225163743.08</v>
      </c>
      <c r="DO15" s="78">
        <v>2390.3000000000002</v>
      </c>
      <c r="DP15" s="75">
        <f t="shared" si="15"/>
        <v>581726804.55999947</v>
      </c>
      <c r="DQ15" s="75">
        <v>3375527.99</v>
      </c>
      <c r="DR15" s="79">
        <f t="shared" si="16"/>
        <v>-1.3614036784104984</v>
      </c>
      <c r="DS15" s="79"/>
      <c r="DT15" s="79"/>
      <c r="DU15" s="79">
        <f t="shared" si="17"/>
        <v>-2.3245057763306427</v>
      </c>
      <c r="DV15" s="79">
        <f t="shared" si="18"/>
        <v>-47.167963683835197</v>
      </c>
      <c r="DW15" s="80"/>
      <c r="DX15" s="79">
        <f t="shared" si="19"/>
        <v>-3781066.0852026935</v>
      </c>
      <c r="DY15" s="79">
        <f t="shared" si="20"/>
        <v>243369.7881270131</v>
      </c>
      <c r="DZ15" s="79">
        <f t="shared" si="2"/>
        <v>27.432886618049228</v>
      </c>
      <c r="EA15" s="79">
        <f t="shared" si="3"/>
        <v>72.356172065810128</v>
      </c>
      <c r="EB15" s="79">
        <f t="shared" si="21"/>
        <v>23.946235734060068</v>
      </c>
      <c r="EC15" s="79">
        <f t="shared" si="22"/>
        <v>85.092632866433377</v>
      </c>
      <c r="ED15" s="79">
        <f t="shared" si="4"/>
        <v>5114489.287152241</v>
      </c>
      <c r="EE15" s="79">
        <f t="shared" si="5"/>
        <v>87.803471812832868</v>
      </c>
      <c r="EF15" s="79">
        <f t="shared" si="23"/>
        <v>4.5422954338217378</v>
      </c>
      <c r="EG15" s="79">
        <f t="shared" si="6"/>
        <v>0.10065040349234923</v>
      </c>
    </row>
    <row r="16" spans="1:137" x14ac:dyDescent="0.3">
      <c r="A16" s="82" t="s">
        <v>10</v>
      </c>
      <c r="B16" s="75">
        <f t="shared" si="7"/>
        <v>10815441194.869999</v>
      </c>
      <c r="C16" s="75">
        <v>2028375142.0999999</v>
      </c>
      <c r="D16" s="75">
        <v>1209744269.04</v>
      </c>
      <c r="E16" s="75">
        <v>241675149.09</v>
      </c>
      <c r="F16" s="75">
        <v>9599.91</v>
      </c>
      <c r="G16" s="75">
        <v>438678584.49000001</v>
      </c>
      <c r="H16" s="75">
        <v>248858539.94999999</v>
      </c>
      <c r="I16" s="76">
        <f t="shared" si="8"/>
        <v>248858539.95000002</v>
      </c>
      <c r="J16" s="75">
        <v>12846053.5</v>
      </c>
      <c r="K16" s="75">
        <v>36491824.390000001</v>
      </c>
      <c r="L16" s="75">
        <v>2189210.0099999998</v>
      </c>
      <c r="M16" s="75">
        <v>197331452.05000001</v>
      </c>
      <c r="N16" s="75">
        <v>659.37</v>
      </c>
      <c r="O16" s="75">
        <f t="shared" si="9"/>
        <v>2277234341.4199996</v>
      </c>
      <c r="P16" s="75">
        <v>27258160</v>
      </c>
      <c r="Q16" s="75">
        <v>8510948693.4499998</v>
      </c>
      <c r="R16" s="75">
        <v>567649100</v>
      </c>
      <c r="S16" s="76">
        <f t="shared" si="10"/>
        <v>567649100</v>
      </c>
      <c r="T16" s="75">
        <v>0</v>
      </c>
      <c r="U16" s="75">
        <v>5700700</v>
      </c>
      <c r="V16" s="75">
        <v>561948400</v>
      </c>
      <c r="W16" s="75">
        <v>7807882288.5900002</v>
      </c>
      <c r="X16" s="75">
        <v>620948.64</v>
      </c>
      <c r="Y16" s="75">
        <v>1628786809.8199999</v>
      </c>
      <c r="Z16" s="75">
        <v>3771105612.3800001</v>
      </c>
      <c r="AA16" s="75">
        <v>0</v>
      </c>
      <c r="AB16" s="75">
        <v>35572527.479999997</v>
      </c>
      <c r="AC16" s="75">
        <v>0</v>
      </c>
      <c r="AD16" s="75">
        <v>5073882.04</v>
      </c>
      <c r="AE16" s="75">
        <v>41307600</v>
      </c>
      <c r="AF16" s="75">
        <v>11538000</v>
      </c>
      <c r="AG16" s="75">
        <v>40344571.560000002</v>
      </c>
      <c r="AH16" s="75">
        <v>694183.08</v>
      </c>
      <c r="AI16" s="75">
        <v>2300000</v>
      </c>
      <c r="AJ16" s="75">
        <v>252244600</v>
      </c>
      <c r="AK16" s="75">
        <v>1042745200</v>
      </c>
      <c r="AL16" s="75">
        <v>17977098.699999999</v>
      </c>
      <c r="AM16" s="75">
        <v>14237000</v>
      </c>
      <c r="AN16" s="75">
        <v>218563259.91999999</v>
      </c>
      <c r="AO16" s="81">
        <v>0</v>
      </c>
      <c r="AP16" s="75">
        <v>7404685.9400000004</v>
      </c>
      <c r="AQ16" s="75">
        <v>0</v>
      </c>
      <c r="AR16" s="75">
        <v>29480448.109999999</v>
      </c>
      <c r="AS16" s="75">
        <v>0</v>
      </c>
      <c r="AT16" s="75">
        <v>33586273.810000002</v>
      </c>
      <c r="AU16" s="75">
        <v>0</v>
      </c>
      <c r="AV16" s="75">
        <v>8154647.0899999999</v>
      </c>
      <c r="AW16" s="75">
        <v>17415477.140000001</v>
      </c>
      <c r="AX16" s="81">
        <v>0</v>
      </c>
      <c r="AY16" s="75">
        <v>0</v>
      </c>
      <c r="AZ16" s="75">
        <v>1556296.37</v>
      </c>
      <c r="BA16" s="75">
        <v>38809966.509999998</v>
      </c>
      <c r="BB16" s="75">
        <v>588363200</v>
      </c>
      <c r="BC16" s="75">
        <v>0</v>
      </c>
      <c r="BD16" s="75">
        <v>0</v>
      </c>
      <c r="BE16" s="76">
        <f t="shared" ref="BE16:BE24" si="24">SUM(Y16:BD16)</f>
        <v>7807261339.9499998</v>
      </c>
      <c r="BF16" s="77"/>
      <c r="BG16" s="77"/>
      <c r="BH16" s="77"/>
      <c r="BI16" s="77"/>
      <c r="BJ16" s="77"/>
      <c r="BK16" s="77"/>
      <c r="BL16" s="77"/>
      <c r="BM16" s="75">
        <v>6080792458.4300003</v>
      </c>
      <c r="BN16" s="75">
        <v>6043892993.1499996</v>
      </c>
      <c r="BO16" s="75">
        <f t="shared" si="12"/>
        <v>36899465.280000687</v>
      </c>
      <c r="BP16" s="75">
        <v>1064743688.92</v>
      </c>
      <c r="BQ16" s="76">
        <f t="shared" si="0"/>
        <v>1055060910.0500002</v>
      </c>
      <c r="BR16" s="75">
        <v>9682778.8699999992</v>
      </c>
      <c r="BS16" s="75">
        <v>339486526.16000003</v>
      </c>
      <c r="BT16" s="75">
        <v>339840789.47000003</v>
      </c>
      <c r="BU16" s="75">
        <v>213837361.18000001</v>
      </c>
      <c r="BV16" s="75">
        <v>29101902.649999999</v>
      </c>
      <c r="BW16" s="75">
        <v>48505327.579999998</v>
      </c>
      <c r="BX16" s="75">
        <v>84289003.010000005</v>
      </c>
      <c r="BY16" s="75">
        <v>1524992166.3699999</v>
      </c>
      <c r="BZ16" s="76">
        <f t="shared" si="1"/>
        <v>1524992166.3700001</v>
      </c>
      <c r="CA16" s="75">
        <v>192612700.93000001</v>
      </c>
      <c r="CB16" s="75">
        <v>348078227.67000002</v>
      </c>
      <c r="CC16" s="75">
        <v>609949582.10000002</v>
      </c>
      <c r="CD16" s="75">
        <v>0</v>
      </c>
      <c r="CE16" s="75">
        <v>37840703.990000002</v>
      </c>
      <c r="CF16" s="75">
        <v>2738676.43</v>
      </c>
      <c r="CG16" s="75">
        <v>333772275.25</v>
      </c>
      <c r="CH16" s="75">
        <v>312468676.23000002</v>
      </c>
      <c r="CI16" s="75">
        <v>34273290.75</v>
      </c>
      <c r="CJ16" s="75">
        <v>195856217.99000001</v>
      </c>
      <c r="CK16" s="75">
        <v>893563.93</v>
      </c>
      <c r="CL16" s="75">
        <v>41042219.439999998</v>
      </c>
      <c r="CM16" s="75">
        <v>0</v>
      </c>
      <c r="CN16" s="75">
        <v>4052244.02</v>
      </c>
      <c r="CO16" s="75">
        <v>36351140.100000001</v>
      </c>
      <c r="CP16" s="75">
        <v>71772110.439999998</v>
      </c>
      <c r="CQ16" s="75">
        <v>122833513.87</v>
      </c>
      <c r="CR16" s="75">
        <v>4470858.42</v>
      </c>
      <c r="CS16" s="75">
        <v>48971635.859999999</v>
      </c>
      <c r="CT16" s="75">
        <v>1300857106.3</v>
      </c>
      <c r="CU16" s="75">
        <v>325149091.87</v>
      </c>
      <c r="CV16" s="75">
        <v>3445086.89</v>
      </c>
      <c r="CW16" s="77"/>
      <c r="CX16" s="75">
        <v>644997764.95000005</v>
      </c>
      <c r="CY16" s="75">
        <f t="shared" si="13"/>
        <v>327265162.58999991</v>
      </c>
      <c r="CZ16" s="75">
        <v>5799211.75</v>
      </c>
      <c r="DA16" s="75">
        <v>62795233.380000003</v>
      </c>
      <c r="DB16" s="77"/>
      <c r="DC16" s="75">
        <f t="shared" si="14"/>
        <v>10600496659.970001</v>
      </c>
      <c r="DD16" s="77"/>
      <c r="DE16" s="77"/>
      <c r="DF16" s="77"/>
      <c r="DG16" s="77"/>
      <c r="DH16" s="75">
        <v>9282482749.6599998</v>
      </c>
      <c r="DI16" s="75">
        <v>1318013910.3099999</v>
      </c>
      <c r="DJ16" s="77"/>
      <c r="DK16" s="77"/>
      <c r="DL16" s="75">
        <v>9521966789.4500008</v>
      </c>
      <c r="DM16" s="75">
        <v>10834518345.83</v>
      </c>
      <c r="DN16" s="75">
        <v>10815441194.870001</v>
      </c>
      <c r="DO16" s="78">
        <v>1438.9</v>
      </c>
      <c r="DP16" s="75">
        <f t="shared" si="15"/>
        <v>19077150.959999084</v>
      </c>
      <c r="DQ16" s="75">
        <v>10368033</v>
      </c>
      <c r="DR16" s="79">
        <f t="shared" si="16"/>
        <v>1.9873857295988264</v>
      </c>
      <c r="DS16" s="79"/>
      <c r="DT16" s="79"/>
      <c r="DU16" s="79">
        <f t="shared" si="17"/>
        <v>-3.0762100186853774</v>
      </c>
      <c r="DV16" s="79">
        <f t="shared" si="18"/>
        <v>-1998897.8129729894</v>
      </c>
      <c r="DW16" s="80"/>
      <c r="DX16" s="79">
        <f t="shared" si="19"/>
        <v>-5784462.4212384457</v>
      </c>
      <c r="DY16" s="79">
        <f t="shared" si="20"/>
        <v>13258.149252900885</v>
      </c>
      <c r="DZ16" s="79">
        <f t="shared" si="2"/>
        <v>21.055393312388787</v>
      </c>
      <c r="EA16" s="79">
        <f t="shared" si="3"/>
        <v>78.69257055816577</v>
      </c>
      <c r="EB16" s="79">
        <f t="shared" si="21"/>
        <v>19.134717996371126</v>
      </c>
      <c r="EC16" s="79">
        <f t="shared" si="22"/>
        <v>89.382255595344304</v>
      </c>
      <c r="ED16" s="79">
        <f t="shared" si="4"/>
        <v>7516464.7959343931</v>
      </c>
      <c r="EE16" s="79">
        <f t="shared" si="5"/>
        <v>89.071866922364251</v>
      </c>
      <c r="EF16" s="79">
        <f t="shared" si="23"/>
        <v>0.17607751771763364</v>
      </c>
      <c r="EG16" s="79">
        <f t="shared" si="6"/>
        <v>0.45529069246273146</v>
      </c>
    </row>
    <row r="17" spans="1:137" x14ac:dyDescent="0.3">
      <c r="A17" s="82" t="s">
        <v>11</v>
      </c>
      <c r="B17" s="75">
        <f t="shared" si="7"/>
        <v>8584644275.79</v>
      </c>
      <c r="C17" s="75">
        <v>740003416.19000006</v>
      </c>
      <c r="D17" s="75">
        <v>584404923.47000003</v>
      </c>
      <c r="E17" s="75">
        <v>46334573.359999999</v>
      </c>
      <c r="F17" s="75">
        <v>1875</v>
      </c>
      <c r="G17" s="75">
        <v>54875766.07</v>
      </c>
      <c r="H17" s="75">
        <v>515070022.08999997</v>
      </c>
      <c r="I17" s="76">
        <f t="shared" si="8"/>
        <v>515070022.08999997</v>
      </c>
      <c r="J17" s="75">
        <v>17818974.140000001</v>
      </c>
      <c r="K17" s="75">
        <v>22247548.41</v>
      </c>
      <c r="L17" s="75">
        <v>725358.02</v>
      </c>
      <c r="M17" s="75">
        <v>474278141.51999998</v>
      </c>
      <c r="N17" s="75">
        <v>13134.96</v>
      </c>
      <c r="O17" s="75">
        <f t="shared" si="9"/>
        <v>1255086573.24</v>
      </c>
      <c r="P17" s="75">
        <v>0</v>
      </c>
      <c r="Q17" s="75">
        <v>7329557702.5500002</v>
      </c>
      <c r="R17" s="75">
        <v>772643300</v>
      </c>
      <c r="S17" s="76">
        <f t="shared" si="10"/>
        <v>772643300</v>
      </c>
      <c r="T17" s="75">
        <v>88913800</v>
      </c>
      <c r="U17" s="75">
        <v>9921200</v>
      </c>
      <c r="V17" s="75">
        <v>673808300</v>
      </c>
      <c r="W17" s="75">
        <v>6495149709.8500004</v>
      </c>
      <c r="X17" s="75">
        <v>2058623</v>
      </c>
      <c r="Y17" s="75">
        <v>2322738852.02</v>
      </c>
      <c r="Z17" s="75">
        <v>2217604570.7600002</v>
      </c>
      <c r="AA17" s="75">
        <v>0</v>
      </c>
      <c r="AB17" s="75">
        <v>161968013.16</v>
      </c>
      <c r="AC17" s="75">
        <v>0</v>
      </c>
      <c r="AD17" s="75">
        <v>4134729.25</v>
      </c>
      <c r="AE17" s="75">
        <v>46589500</v>
      </c>
      <c r="AF17" s="75">
        <v>11538000</v>
      </c>
      <c r="AG17" s="75">
        <v>27667278.620000001</v>
      </c>
      <c r="AH17" s="75">
        <v>568281.28</v>
      </c>
      <c r="AI17" s="75">
        <v>2930000</v>
      </c>
      <c r="AJ17" s="75">
        <v>294919700</v>
      </c>
      <c r="AK17" s="75">
        <v>819604800</v>
      </c>
      <c r="AL17" s="75">
        <v>12748072.6</v>
      </c>
      <c r="AM17" s="75">
        <v>29389400</v>
      </c>
      <c r="AN17" s="75">
        <v>100033202.62</v>
      </c>
      <c r="AO17" s="75">
        <v>9032110.0099999998</v>
      </c>
      <c r="AP17" s="75">
        <v>11614620.33</v>
      </c>
      <c r="AQ17" s="75">
        <v>0</v>
      </c>
      <c r="AR17" s="75">
        <v>17319490.100000001</v>
      </c>
      <c r="AS17" s="75">
        <v>0</v>
      </c>
      <c r="AT17" s="75">
        <v>14402450</v>
      </c>
      <c r="AU17" s="75">
        <v>0</v>
      </c>
      <c r="AV17" s="75">
        <v>8206694</v>
      </c>
      <c r="AW17" s="75">
        <v>10640825.75</v>
      </c>
      <c r="AX17" s="75">
        <v>0</v>
      </c>
      <c r="AY17" s="81">
        <v>0</v>
      </c>
      <c r="AZ17" s="75">
        <v>1283699.1499999999</v>
      </c>
      <c r="BA17" s="75">
        <v>44814297.200000003</v>
      </c>
      <c r="BB17" s="75">
        <v>281342500</v>
      </c>
      <c r="BC17" s="75">
        <v>42000000</v>
      </c>
      <c r="BD17" s="75">
        <v>0</v>
      </c>
      <c r="BE17" s="76">
        <f t="shared" si="24"/>
        <v>6493091086.8500004</v>
      </c>
      <c r="BF17" s="77"/>
      <c r="BG17" s="77"/>
      <c r="BH17" s="77"/>
      <c r="BI17" s="77"/>
      <c r="BJ17" s="77"/>
      <c r="BK17" s="77"/>
      <c r="BL17" s="77"/>
      <c r="BM17" s="75">
        <v>5473179023.4899998</v>
      </c>
      <c r="BN17" s="75">
        <v>5449887325.9200001</v>
      </c>
      <c r="BO17" s="75">
        <f t="shared" si="12"/>
        <v>23291697.569999695</v>
      </c>
      <c r="BP17" s="75">
        <v>792604215.76999998</v>
      </c>
      <c r="BQ17" s="76">
        <f t="shared" si="0"/>
        <v>792604215.76999998</v>
      </c>
      <c r="BR17" s="75">
        <v>0</v>
      </c>
      <c r="BS17" s="75">
        <v>322881051.88999999</v>
      </c>
      <c r="BT17" s="75">
        <v>255989033.05000001</v>
      </c>
      <c r="BU17" s="75">
        <v>163957065.24000001</v>
      </c>
      <c r="BV17" s="75">
        <v>26519099.739999998</v>
      </c>
      <c r="BW17" s="75">
        <v>17023871.539999999</v>
      </c>
      <c r="BX17" s="75">
        <v>6234094.3099999996</v>
      </c>
      <c r="BY17" s="75">
        <v>1044152240.46</v>
      </c>
      <c r="BZ17" s="76">
        <f t="shared" si="1"/>
        <v>1044152240.46</v>
      </c>
      <c r="CA17" s="75">
        <v>172959041.52000001</v>
      </c>
      <c r="CB17" s="75">
        <v>290592964.94999999</v>
      </c>
      <c r="CC17" s="75">
        <v>372784630.92000002</v>
      </c>
      <c r="CD17" s="75">
        <v>39613147.43</v>
      </c>
      <c r="CE17" s="75">
        <v>21304754.5</v>
      </c>
      <c r="CF17" s="75">
        <v>1739905.99</v>
      </c>
      <c r="CG17" s="75">
        <v>145157795.15000001</v>
      </c>
      <c r="CH17" s="75">
        <v>195681261.72999999</v>
      </c>
      <c r="CI17" s="75">
        <v>14609364.15</v>
      </c>
      <c r="CJ17" s="75">
        <v>99898164</v>
      </c>
      <c r="CK17" s="75">
        <v>653074.31000000006</v>
      </c>
      <c r="CL17" s="75">
        <v>42917820.780000001</v>
      </c>
      <c r="CM17" s="75">
        <v>0</v>
      </c>
      <c r="CN17" s="75">
        <v>0</v>
      </c>
      <c r="CO17" s="75">
        <v>37602838.490000002</v>
      </c>
      <c r="CP17" s="75">
        <v>2513935.3199999998</v>
      </c>
      <c r="CQ17" s="75">
        <v>89293381.840000004</v>
      </c>
      <c r="CR17" s="75">
        <v>610223.54</v>
      </c>
      <c r="CS17" s="75">
        <v>91135894.099999994</v>
      </c>
      <c r="CT17" s="75">
        <v>995416275.42999995</v>
      </c>
      <c r="CU17" s="75">
        <v>37747231.899999999</v>
      </c>
      <c r="CV17" s="75">
        <v>498582</v>
      </c>
      <c r="CW17" s="77"/>
      <c r="CX17" s="75">
        <v>806645344.96000004</v>
      </c>
      <c r="CY17" s="75">
        <f t="shared" si="13"/>
        <v>150525116.56999993</v>
      </c>
      <c r="CZ17" s="75">
        <v>3250000</v>
      </c>
      <c r="DA17" s="75">
        <v>7762640.21</v>
      </c>
      <c r="DB17" s="77"/>
      <c r="DC17" s="75">
        <f t="shared" si="14"/>
        <v>8695599091.8899994</v>
      </c>
      <c r="DD17" s="77"/>
      <c r="DE17" s="77"/>
      <c r="DF17" s="77"/>
      <c r="DG17" s="77"/>
      <c r="DH17" s="75">
        <v>7680511844.4099998</v>
      </c>
      <c r="DI17" s="75">
        <v>1015087247.48</v>
      </c>
      <c r="DJ17" s="77"/>
      <c r="DK17" s="77"/>
      <c r="DL17" s="75">
        <v>7631884746.1999998</v>
      </c>
      <c r="DM17" s="75">
        <v>8569492416.96</v>
      </c>
      <c r="DN17" s="75">
        <v>8584644275.79</v>
      </c>
      <c r="DO17" s="78">
        <v>1161.8</v>
      </c>
      <c r="DP17" s="75">
        <f t="shared" si="15"/>
        <v>-15151858.829999924</v>
      </c>
      <c r="DQ17" s="75">
        <v>2655751.25</v>
      </c>
      <c r="DR17" s="79">
        <f t="shared" si="16"/>
        <v>-1.2924800671462804</v>
      </c>
      <c r="DS17" s="79"/>
      <c r="DT17" s="79"/>
      <c r="DU17" s="79">
        <f t="shared" si="17"/>
        <v>-5.1195716602334151</v>
      </c>
      <c r="DV17" s="79">
        <f t="shared" si="18"/>
        <v>-77280.335267103976</v>
      </c>
      <c r="DW17" s="80"/>
      <c r="DX17" s="79">
        <f t="shared" si="19"/>
        <v>-6404308.5329746949</v>
      </c>
      <c r="DY17" s="79">
        <f t="shared" si="20"/>
        <v>-13041.710130831403</v>
      </c>
      <c r="DZ17" s="79">
        <f t="shared" si="2"/>
        <v>14.619981888119671</v>
      </c>
      <c r="EA17" s="79">
        <f t="shared" si="3"/>
        <v>85.379865106588809</v>
      </c>
      <c r="EB17" s="79">
        <f t="shared" si="21"/>
        <v>8.5100912354637934</v>
      </c>
      <c r="EC17" s="79">
        <f t="shared" si="22"/>
        <v>96.038631953915029</v>
      </c>
      <c r="ED17" s="79">
        <f t="shared" si="4"/>
        <v>7389089.5815028409</v>
      </c>
      <c r="EE17" s="79">
        <f t="shared" si="5"/>
        <v>58.960348390922924</v>
      </c>
      <c r="EF17" s="79">
        <f t="shared" si="23"/>
        <v>-0.17681162538883485</v>
      </c>
      <c r="EG17" s="79">
        <f t="shared" si="6"/>
        <v>0.21160126324078227</v>
      </c>
    </row>
    <row r="18" spans="1:137" x14ac:dyDescent="0.3">
      <c r="A18" s="82" t="s">
        <v>12</v>
      </c>
      <c r="B18" s="75">
        <f t="shared" si="7"/>
        <v>7797435539.1599998</v>
      </c>
      <c r="C18" s="75">
        <v>985895734.32000005</v>
      </c>
      <c r="D18" s="75">
        <v>713000826.49000001</v>
      </c>
      <c r="E18" s="75">
        <v>78365306.980000004</v>
      </c>
      <c r="F18" s="75">
        <v>-1250</v>
      </c>
      <c r="G18" s="75">
        <v>114853483.93000001</v>
      </c>
      <c r="H18" s="75">
        <v>182518864.21000001</v>
      </c>
      <c r="I18" s="76">
        <f t="shared" si="8"/>
        <v>182518864.21000001</v>
      </c>
      <c r="J18" s="75">
        <v>21837431.91</v>
      </c>
      <c r="K18" s="75">
        <v>25238576.93</v>
      </c>
      <c r="L18" s="75">
        <v>1731147.73</v>
      </c>
      <c r="M18" s="75">
        <v>133711707.64</v>
      </c>
      <c r="N18" s="75">
        <v>6079.41</v>
      </c>
      <c r="O18" s="75">
        <f t="shared" si="9"/>
        <v>1168420677.9400001</v>
      </c>
      <c r="P18" s="75">
        <v>34487</v>
      </c>
      <c r="Q18" s="75">
        <v>6628980374.2200003</v>
      </c>
      <c r="R18" s="75">
        <v>596849300</v>
      </c>
      <c r="S18" s="76">
        <f t="shared" si="10"/>
        <v>596849300</v>
      </c>
      <c r="T18" s="75">
        <v>2119000</v>
      </c>
      <c r="U18" s="75">
        <v>8101000</v>
      </c>
      <c r="V18" s="75">
        <v>586629300</v>
      </c>
      <c r="W18" s="75">
        <v>5994223111.0799999</v>
      </c>
      <c r="X18" s="75">
        <v>2699044.19</v>
      </c>
      <c r="Y18" s="75">
        <v>1320206653.23</v>
      </c>
      <c r="Z18" s="75">
        <v>2967592114.3000002</v>
      </c>
      <c r="AA18" s="75">
        <v>0</v>
      </c>
      <c r="AB18" s="75">
        <v>88901097.560000002</v>
      </c>
      <c r="AC18" s="75">
        <v>0</v>
      </c>
      <c r="AD18" s="75">
        <v>3927798.73</v>
      </c>
      <c r="AE18" s="75">
        <v>26361200</v>
      </c>
      <c r="AF18" s="75">
        <v>0</v>
      </c>
      <c r="AG18" s="75">
        <v>27668583.199999999</v>
      </c>
      <c r="AH18" s="75">
        <v>536876.72</v>
      </c>
      <c r="AI18" s="75">
        <v>0</v>
      </c>
      <c r="AJ18" s="75">
        <v>163100100</v>
      </c>
      <c r="AK18" s="75">
        <v>829029900</v>
      </c>
      <c r="AL18" s="75">
        <v>16901003.5</v>
      </c>
      <c r="AM18" s="75">
        <v>9226000</v>
      </c>
      <c r="AN18" s="75">
        <v>0</v>
      </c>
      <c r="AO18" s="75">
        <v>0</v>
      </c>
      <c r="AP18" s="75">
        <v>5068979.12</v>
      </c>
      <c r="AQ18" s="81">
        <v>0</v>
      </c>
      <c r="AR18" s="75">
        <v>25836747.879999999</v>
      </c>
      <c r="AS18" s="81">
        <v>0</v>
      </c>
      <c r="AT18" s="75">
        <v>13425257.24</v>
      </c>
      <c r="AU18" s="81">
        <v>0</v>
      </c>
      <c r="AV18" s="75">
        <v>5949814.0999999996</v>
      </c>
      <c r="AW18" s="75">
        <v>1219891.26</v>
      </c>
      <c r="AX18" s="81">
        <v>0</v>
      </c>
      <c r="AY18" s="75">
        <v>0</v>
      </c>
      <c r="AZ18" s="75">
        <v>376389.63</v>
      </c>
      <c r="BA18" s="75">
        <v>28713160.420000002</v>
      </c>
      <c r="BB18" s="75">
        <v>457482500</v>
      </c>
      <c r="BC18" s="75">
        <v>0</v>
      </c>
      <c r="BD18" s="81">
        <v>0</v>
      </c>
      <c r="BE18" s="76">
        <f t="shared" si="24"/>
        <v>5991524066.8900003</v>
      </c>
      <c r="BF18" s="77"/>
      <c r="BG18" s="77"/>
      <c r="BH18" s="77"/>
      <c r="BI18" s="77"/>
      <c r="BJ18" s="77"/>
      <c r="BK18" s="77"/>
      <c r="BL18" s="77"/>
      <c r="BM18" s="75">
        <v>5165098900.4099998</v>
      </c>
      <c r="BN18" s="75">
        <v>5132537954.5200005</v>
      </c>
      <c r="BO18" s="75">
        <f t="shared" si="12"/>
        <v>32560945.88999939</v>
      </c>
      <c r="BP18" s="75">
        <v>738828006.80999994</v>
      </c>
      <c r="BQ18" s="76">
        <f t="shared" si="0"/>
        <v>732587603.93999994</v>
      </c>
      <c r="BR18" s="75">
        <v>6240402.8700000001</v>
      </c>
      <c r="BS18" s="75">
        <v>217722811.50999999</v>
      </c>
      <c r="BT18" s="75">
        <v>266887645.78</v>
      </c>
      <c r="BU18" s="75">
        <v>170691487.59999999</v>
      </c>
      <c r="BV18" s="75">
        <v>29794356.300000001</v>
      </c>
      <c r="BW18" s="75">
        <v>34816754.659999996</v>
      </c>
      <c r="BX18" s="75">
        <v>12674548.09</v>
      </c>
      <c r="BY18" s="75">
        <v>896509284.60000002</v>
      </c>
      <c r="BZ18" s="76">
        <f t="shared" si="1"/>
        <v>896509284.60000002</v>
      </c>
      <c r="CA18" s="75">
        <v>190307270.5</v>
      </c>
      <c r="CB18" s="75">
        <v>227244612.68000001</v>
      </c>
      <c r="CC18" s="75">
        <v>337234674.29000002</v>
      </c>
      <c r="CD18" s="75">
        <v>41388501.189999998</v>
      </c>
      <c r="CE18" s="75">
        <v>20805588.800000001</v>
      </c>
      <c r="CF18" s="75">
        <v>0</v>
      </c>
      <c r="CG18" s="75">
        <v>79528637.140000001</v>
      </c>
      <c r="CH18" s="75">
        <v>235417303.13</v>
      </c>
      <c r="CI18" s="75">
        <v>40489081.890000001</v>
      </c>
      <c r="CJ18" s="75">
        <v>129988688.18000001</v>
      </c>
      <c r="CK18" s="75">
        <v>374890.85</v>
      </c>
      <c r="CL18" s="75">
        <v>45235528.109999999</v>
      </c>
      <c r="CM18" s="75">
        <v>0</v>
      </c>
      <c r="CN18" s="75">
        <v>0</v>
      </c>
      <c r="CO18" s="75">
        <v>19329114.100000001</v>
      </c>
      <c r="CP18" s="75">
        <v>119145</v>
      </c>
      <c r="CQ18" s="75">
        <v>97954302.790000007</v>
      </c>
      <c r="CR18" s="75">
        <v>1356109.13</v>
      </c>
      <c r="CS18" s="75">
        <v>62583148.990000002</v>
      </c>
      <c r="CT18" s="75">
        <v>684736819.13999999</v>
      </c>
      <c r="CU18" s="75">
        <v>41220851.119999997</v>
      </c>
      <c r="CV18" s="75">
        <v>42387</v>
      </c>
      <c r="CW18" s="77"/>
      <c r="CX18" s="75">
        <v>553946427.70000005</v>
      </c>
      <c r="CY18" s="75">
        <f t="shared" si="13"/>
        <v>89527153.319999933</v>
      </c>
      <c r="CZ18" s="75">
        <v>1854823.25</v>
      </c>
      <c r="DA18" s="75">
        <v>7780433.3700000001</v>
      </c>
      <c r="DB18" s="77"/>
      <c r="DC18" s="75">
        <f t="shared" si="14"/>
        <v>7892238276.6199999</v>
      </c>
      <c r="DD18" s="77"/>
      <c r="DE18" s="77"/>
      <c r="DF18" s="77"/>
      <c r="DG18" s="77"/>
      <c r="DH18" s="75">
        <v>7543546151.9899998</v>
      </c>
      <c r="DI18" s="75">
        <v>348692124.63</v>
      </c>
      <c r="DJ18" s="77"/>
      <c r="DK18" s="77"/>
      <c r="DL18" s="75">
        <v>7097361800.4099998</v>
      </c>
      <c r="DM18" s="75">
        <v>7914669020.7600002</v>
      </c>
      <c r="DN18" s="75">
        <v>7797435539.1599998</v>
      </c>
      <c r="DO18" s="78">
        <v>1113.3</v>
      </c>
      <c r="DP18" s="75">
        <f t="shared" si="15"/>
        <v>117233481.60000038</v>
      </c>
      <c r="DQ18" s="75">
        <v>2202560.27</v>
      </c>
      <c r="DR18" s="79">
        <f t="shared" si="16"/>
        <v>-1.2158194445325647</v>
      </c>
      <c r="DS18" s="79"/>
      <c r="DT18" s="79"/>
      <c r="DU18" s="79">
        <f t="shared" si="17"/>
        <v>-5.456223810863583</v>
      </c>
      <c r="DV18" s="79">
        <f t="shared" si="18"/>
        <v>-57355.244212843019</v>
      </c>
      <c r="DW18" s="80"/>
      <c r="DX18" s="79">
        <f t="shared" si="19"/>
        <v>-6039543.4097637655</v>
      </c>
      <c r="DY18" s="79">
        <f t="shared" si="20"/>
        <v>105302.68714632209</v>
      </c>
      <c r="DZ18" s="79">
        <f t="shared" si="2"/>
        <v>14.98460093273013</v>
      </c>
      <c r="EA18" s="79">
        <f t="shared" si="3"/>
        <v>85.014878814043087</v>
      </c>
      <c r="EB18" s="79">
        <f t="shared" si="21"/>
        <v>12.491966154146938</v>
      </c>
      <c r="EC18" s="79">
        <f t="shared" si="22"/>
        <v>93.400626326208396</v>
      </c>
      <c r="ED18" s="79">
        <f t="shared" si="4"/>
        <v>7003894.3134465106</v>
      </c>
      <c r="EE18" s="79">
        <f t="shared" si="5"/>
        <v>84.378490806769776</v>
      </c>
      <c r="EF18" s="79">
        <f t="shared" si="23"/>
        <v>1.4812177400280362</v>
      </c>
      <c r="EG18" s="79">
        <f t="shared" si="6"/>
        <v>0.18850845177483011</v>
      </c>
    </row>
    <row r="19" spans="1:137" x14ac:dyDescent="0.3">
      <c r="A19" s="82" t="s">
        <v>13</v>
      </c>
      <c r="B19" s="75">
        <f t="shared" si="7"/>
        <v>7250877556.79</v>
      </c>
      <c r="C19" s="75">
        <v>557308144.83000004</v>
      </c>
      <c r="D19" s="75">
        <v>493560579.18000001</v>
      </c>
      <c r="E19" s="75">
        <v>34257003.740000002</v>
      </c>
      <c r="F19" s="75">
        <v>-2492.87</v>
      </c>
      <c r="G19" s="75">
        <v>12935752.98</v>
      </c>
      <c r="H19" s="75">
        <v>150036228.66999999</v>
      </c>
      <c r="I19" s="76">
        <f>SUM(J19:M19)</f>
        <v>150036228.67000002</v>
      </c>
      <c r="J19" s="75">
        <v>5779136.8600000003</v>
      </c>
      <c r="K19" s="75">
        <v>19217387.579999998</v>
      </c>
      <c r="L19" s="75">
        <v>1509774.72</v>
      </c>
      <c r="M19" s="75">
        <v>123529929.51000001</v>
      </c>
      <c r="N19" s="75">
        <v>0</v>
      </c>
      <c r="O19" s="75">
        <f t="shared" si="9"/>
        <v>707344373.5</v>
      </c>
      <c r="P19" s="75">
        <v>0</v>
      </c>
      <c r="Q19" s="75">
        <v>6543533183.29</v>
      </c>
      <c r="R19" s="75">
        <v>803292300</v>
      </c>
      <c r="S19" s="76">
        <f t="shared" si="10"/>
        <v>803292300</v>
      </c>
      <c r="T19" s="75">
        <v>112694900</v>
      </c>
      <c r="U19" s="75">
        <v>10353100</v>
      </c>
      <c r="V19" s="75">
        <v>680244300</v>
      </c>
      <c r="W19" s="75">
        <v>5683280513.9200001</v>
      </c>
      <c r="X19" s="75">
        <v>923670.3</v>
      </c>
      <c r="Y19" s="75">
        <v>1512144600.76</v>
      </c>
      <c r="Z19" s="75">
        <v>2655954137.8000002</v>
      </c>
      <c r="AA19" s="75">
        <v>0</v>
      </c>
      <c r="AB19" s="75">
        <v>54332440.590000004</v>
      </c>
      <c r="AC19" s="75">
        <v>0</v>
      </c>
      <c r="AD19" s="75">
        <v>3766600</v>
      </c>
      <c r="AE19" s="75">
        <v>44691600</v>
      </c>
      <c r="AF19" s="75">
        <v>0</v>
      </c>
      <c r="AG19" s="75">
        <v>28017969.309999999</v>
      </c>
      <c r="AH19" s="75">
        <v>517795.21</v>
      </c>
      <c r="AI19" s="75">
        <v>2930000</v>
      </c>
      <c r="AJ19" s="75">
        <v>189972500</v>
      </c>
      <c r="AK19" s="75">
        <v>762254100</v>
      </c>
      <c r="AL19" s="75">
        <v>5933232.6399999997</v>
      </c>
      <c r="AM19" s="75">
        <v>26962000</v>
      </c>
      <c r="AN19" s="81">
        <v>0</v>
      </c>
      <c r="AO19" s="81">
        <v>0</v>
      </c>
      <c r="AP19" s="75">
        <v>4966606.13</v>
      </c>
      <c r="AQ19" s="75">
        <v>0</v>
      </c>
      <c r="AR19" s="75">
        <v>13168350.289999999</v>
      </c>
      <c r="AS19" s="75">
        <v>0</v>
      </c>
      <c r="AT19" s="75">
        <v>10737637.300000001</v>
      </c>
      <c r="AU19" s="75">
        <v>0</v>
      </c>
      <c r="AV19" s="75">
        <v>10566505.039999999</v>
      </c>
      <c r="AW19" s="75">
        <v>1058000</v>
      </c>
      <c r="AX19" s="75">
        <v>0</v>
      </c>
      <c r="AY19" s="75">
        <v>0</v>
      </c>
      <c r="AZ19" s="75">
        <v>1813589.5</v>
      </c>
      <c r="BA19" s="75">
        <v>37463479.049999997</v>
      </c>
      <c r="BB19" s="75">
        <v>315105700</v>
      </c>
      <c r="BC19" s="81">
        <v>0</v>
      </c>
      <c r="BD19" s="75">
        <v>0</v>
      </c>
      <c r="BE19" s="76">
        <f t="shared" si="24"/>
        <v>5682356843.6200018</v>
      </c>
      <c r="BF19" s="77"/>
      <c r="BG19" s="77"/>
      <c r="BH19" s="77"/>
      <c r="BI19" s="77"/>
      <c r="BJ19" s="77"/>
      <c r="BK19" s="77"/>
      <c r="BL19" s="77"/>
      <c r="BM19" s="75">
        <v>4908381874.2700005</v>
      </c>
      <c r="BN19" s="75">
        <v>4890118844.3699999</v>
      </c>
      <c r="BO19" s="75">
        <f t="shared" si="12"/>
        <v>18263029.900000572</v>
      </c>
      <c r="BP19" s="75">
        <v>740898008.21000004</v>
      </c>
      <c r="BQ19" s="76">
        <f t="shared" si="0"/>
        <v>738399928.18000007</v>
      </c>
      <c r="BR19" s="75">
        <v>2498080.0299999998</v>
      </c>
      <c r="BS19" s="75">
        <v>189676326.83000001</v>
      </c>
      <c r="BT19" s="75">
        <v>202894294.41999999</v>
      </c>
      <c r="BU19" s="75">
        <v>255860653.21000001</v>
      </c>
      <c r="BV19" s="75">
        <v>17100562.75</v>
      </c>
      <c r="BW19" s="75">
        <v>21753090.399999999</v>
      </c>
      <c r="BX19" s="75">
        <v>51115000.57</v>
      </c>
      <c r="BY19" s="75">
        <v>854456477.64999998</v>
      </c>
      <c r="BZ19" s="76">
        <f t="shared" si="1"/>
        <v>854456477.64999986</v>
      </c>
      <c r="CA19" s="75">
        <v>141993133.56</v>
      </c>
      <c r="CB19" s="75">
        <v>331723994.83999997</v>
      </c>
      <c r="CC19" s="75">
        <v>258552777.63</v>
      </c>
      <c r="CD19" s="75">
        <v>38862866.899999999</v>
      </c>
      <c r="CE19" s="75">
        <v>19590813.390000001</v>
      </c>
      <c r="CF19" s="75">
        <v>1813911.03</v>
      </c>
      <c r="CG19" s="75">
        <v>61918980.299999997</v>
      </c>
      <c r="CH19" s="75">
        <v>132397952.45999999</v>
      </c>
      <c r="CI19" s="75">
        <v>27492303.199999999</v>
      </c>
      <c r="CJ19" s="75">
        <v>51815156.25</v>
      </c>
      <c r="CK19" s="75">
        <v>2730951.43</v>
      </c>
      <c r="CL19" s="75">
        <v>32114439.260000002</v>
      </c>
      <c r="CM19" s="75">
        <v>0</v>
      </c>
      <c r="CN19" s="75">
        <v>2540607.65</v>
      </c>
      <c r="CO19" s="75">
        <v>15704494.67</v>
      </c>
      <c r="CP19" s="75">
        <v>1106450</v>
      </c>
      <c r="CQ19" s="75">
        <v>99082060.25</v>
      </c>
      <c r="CR19" s="75">
        <v>2249736.64</v>
      </c>
      <c r="CS19" s="75">
        <v>30973859.34</v>
      </c>
      <c r="CT19" s="75">
        <v>445845632.08999997</v>
      </c>
      <c r="CU19" s="75">
        <v>6285268.5099999998</v>
      </c>
      <c r="CV19" s="75">
        <v>7297332.2199999997</v>
      </c>
      <c r="CW19" s="77"/>
      <c r="CX19" s="75">
        <v>335346484.95999998</v>
      </c>
      <c r="CY19" s="75">
        <f t="shared" si="13"/>
        <v>96916546.399999976</v>
      </c>
      <c r="CZ19" s="75">
        <v>4426956.59</v>
      </c>
      <c r="DA19" s="75">
        <v>3227965.8</v>
      </c>
      <c r="DB19" s="77"/>
      <c r="DC19" s="75">
        <f t="shared" si="14"/>
        <v>7223046973.3000011</v>
      </c>
      <c r="DD19" s="77"/>
      <c r="DE19" s="77"/>
      <c r="DF19" s="77"/>
      <c r="DG19" s="77"/>
      <c r="DH19" s="75">
        <v>6906794454.5299997</v>
      </c>
      <c r="DI19" s="75">
        <v>316252518.76999998</v>
      </c>
      <c r="DJ19" s="77"/>
      <c r="DK19" s="77"/>
      <c r="DL19" s="75">
        <v>6791233057.4099998</v>
      </c>
      <c r="DM19" s="75">
        <v>7195785151.1000004</v>
      </c>
      <c r="DN19" s="75">
        <v>7250877556.79</v>
      </c>
      <c r="DO19" s="78">
        <v>1065.7</v>
      </c>
      <c r="DP19" s="75">
        <f t="shared" si="15"/>
        <v>-55092405.68999958</v>
      </c>
      <c r="DQ19" s="75">
        <v>1247763.55</v>
      </c>
      <c r="DR19" s="79">
        <f t="shared" si="16"/>
        <v>0.38382365819898062</v>
      </c>
      <c r="DS19" s="79"/>
      <c r="DT19" s="79"/>
      <c r="DU19" s="79">
        <f t="shared" si="17"/>
        <v>-8.7644014899766489</v>
      </c>
      <c r="DV19" s="79">
        <v>0</v>
      </c>
      <c r="DW19" s="80"/>
      <c r="DX19" s="79">
        <f t="shared" si="19"/>
        <v>-6114012.0106971934</v>
      </c>
      <c r="DY19" s="79">
        <f t="shared" si="20"/>
        <v>-51695.97981608293</v>
      </c>
      <c r="DZ19" s="79">
        <f t="shared" si="2"/>
        <v>9.7552933139467459</v>
      </c>
      <c r="EA19" s="79">
        <f t="shared" si="3"/>
        <v>90.244706686053249</v>
      </c>
      <c r="EB19" s="79">
        <f t="shared" si="21"/>
        <v>7.7156932093905812</v>
      </c>
      <c r="EC19" s="79">
        <f t="shared" si="22"/>
        <v>96.352652426649811</v>
      </c>
      <c r="ED19" s="79">
        <f t="shared" si="4"/>
        <v>6803863.7109786989</v>
      </c>
      <c r="EE19" s="79">
        <f t="shared" si="5"/>
        <v>78.788800152942756</v>
      </c>
      <c r="EF19" s="79">
        <f t="shared" si="23"/>
        <v>-0.76562049217906059</v>
      </c>
      <c r="EG19" s="79">
        <f t="shared" si="6"/>
        <v>0.17640114161450948</v>
      </c>
    </row>
    <row r="20" spans="1:137" x14ac:dyDescent="0.3">
      <c r="A20" s="82" t="s">
        <v>14</v>
      </c>
      <c r="B20" s="75">
        <f t="shared" si="7"/>
        <v>15352049478.610001</v>
      </c>
      <c r="C20" s="75">
        <v>2642389581.8699999</v>
      </c>
      <c r="D20" s="75">
        <v>1955017645.2</v>
      </c>
      <c r="E20" s="75">
        <v>205122180.08000001</v>
      </c>
      <c r="F20" s="75">
        <v>25950</v>
      </c>
      <c r="G20" s="75">
        <v>366161385.63999999</v>
      </c>
      <c r="H20" s="75">
        <v>368161467.54000002</v>
      </c>
      <c r="I20" s="76">
        <f t="shared" si="8"/>
        <v>368161467.53999996</v>
      </c>
      <c r="J20" s="75">
        <v>58551084.600000001</v>
      </c>
      <c r="K20" s="75">
        <v>78317942.560000002</v>
      </c>
      <c r="L20" s="75">
        <v>2177828.85</v>
      </c>
      <c r="M20" s="75">
        <v>229114611.53</v>
      </c>
      <c r="N20" s="75">
        <v>174409.96</v>
      </c>
      <c r="O20" s="75">
        <f t="shared" si="9"/>
        <v>3010725459.3699999</v>
      </c>
      <c r="P20" s="75">
        <v>0</v>
      </c>
      <c r="Q20" s="75">
        <v>12341324019.24</v>
      </c>
      <c r="R20" s="75">
        <v>935046200</v>
      </c>
      <c r="S20" s="76">
        <f t="shared" si="10"/>
        <v>935046200</v>
      </c>
      <c r="T20" s="75">
        <v>11990800</v>
      </c>
      <c r="U20" s="75">
        <v>7236400</v>
      </c>
      <c r="V20" s="75">
        <v>915819000</v>
      </c>
      <c r="W20" s="75">
        <v>11387198096.719999</v>
      </c>
      <c r="X20" s="75">
        <v>1879240.49</v>
      </c>
      <c r="Y20" s="75">
        <v>2855109815.79</v>
      </c>
      <c r="Z20" s="75">
        <v>4861475368.5500002</v>
      </c>
      <c r="AA20" s="75">
        <v>0</v>
      </c>
      <c r="AB20" s="75">
        <v>77618996.030000001</v>
      </c>
      <c r="AC20" s="75">
        <v>90957080.079999998</v>
      </c>
      <c r="AD20" s="75">
        <v>9605677.2200000007</v>
      </c>
      <c r="AE20" s="75">
        <v>39870800</v>
      </c>
      <c r="AF20" s="75">
        <v>11538000</v>
      </c>
      <c r="AG20" s="75">
        <v>69494006.129999995</v>
      </c>
      <c r="AH20" s="75">
        <v>1320700</v>
      </c>
      <c r="AI20" s="75">
        <v>4798618.6500000004</v>
      </c>
      <c r="AJ20" s="75">
        <v>401235300</v>
      </c>
      <c r="AK20" s="75">
        <v>1985510300</v>
      </c>
      <c r="AL20" s="75">
        <v>21389671.98</v>
      </c>
      <c r="AM20" s="75">
        <v>85000000</v>
      </c>
      <c r="AN20" s="75">
        <v>0</v>
      </c>
      <c r="AO20" s="75">
        <v>0</v>
      </c>
      <c r="AP20" s="75">
        <v>8837538.3200000003</v>
      </c>
      <c r="AQ20" s="81">
        <v>0</v>
      </c>
      <c r="AR20" s="75">
        <v>69393240.719999999</v>
      </c>
      <c r="AS20" s="81">
        <v>0</v>
      </c>
      <c r="AT20" s="75">
        <v>10517306.449999999</v>
      </c>
      <c r="AU20" s="81">
        <v>0</v>
      </c>
      <c r="AV20" s="75">
        <v>31215191.780000001</v>
      </c>
      <c r="AW20" s="75">
        <v>36514000</v>
      </c>
      <c r="AX20" s="81">
        <v>0</v>
      </c>
      <c r="AY20" s="81">
        <v>0</v>
      </c>
      <c r="AZ20" s="75">
        <v>1401768.17</v>
      </c>
      <c r="BA20" s="75">
        <v>56330276.359999999</v>
      </c>
      <c r="BB20" s="75">
        <v>656185200</v>
      </c>
      <c r="BC20" s="75">
        <v>0</v>
      </c>
      <c r="BD20" s="81">
        <v>0</v>
      </c>
      <c r="BE20" s="76">
        <f t="shared" si="24"/>
        <v>11385318856.230001</v>
      </c>
      <c r="BF20" s="77"/>
      <c r="BG20" s="77"/>
      <c r="BH20" s="77"/>
      <c r="BI20" s="77"/>
      <c r="BJ20" s="77"/>
      <c r="BK20" s="77"/>
      <c r="BL20" s="77"/>
      <c r="BM20" s="75">
        <v>9701251644.2800007</v>
      </c>
      <c r="BN20" s="75">
        <v>9673853122.4300003</v>
      </c>
      <c r="BO20" s="75">
        <f t="shared" si="12"/>
        <v>27398521.850000381</v>
      </c>
      <c r="BP20" s="75">
        <v>1501416464.54</v>
      </c>
      <c r="BQ20" s="76">
        <f t="shared" si="0"/>
        <v>1501416464.5399997</v>
      </c>
      <c r="BR20" s="75">
        <v>0</v>
      </c>
      <c r="BS20" s="75">
        <v>506484812.87</v>
      </c>
      <c r="BT20" s="75">
        <v>267550420.78</v>
      </c>
      <c r="BU20" s="75">
        <v>640813326.13</v>
      </c>
      <c r="BV20" s="75">
        <v>31247520.82</v>
      </c>
      <c r="BW20" s="75">
        <v>47928400.850000001</v>
      </c>
      <c r="BX20" s="75">
        <v>7391983.0899999999</v>
      </c>
      <c r="BY20" s="75">
        <v>2216340684.7800002</v>
      </c>
      <c r="BZ20" s="76">
        <f t="shared" si="1"/>
        <v>2216340684.7800002</v>
      </c>
      <c r="CA20" s="75">
        <v>488874622.00999999</v>
      </c>
      <c r="CB20" s="75">
        <v>403618239.89999998</v>
      </c>
      <c r="CC20" s="75">
        <v>949550960.72000003</v>
      </c>
      <c r="CD20" s="75">
        <v>0</v>
      </c>
      <c r="CE20" s="75">
        <v>101479124.73999999</v>
      </c>
      <c r="CF20" s="75">
        <v>2653851.59</v>
      </c>
      <c r="CG20" s="75">
        <v>270163885.81999999</v>
      </c>
      <c r="CH20" s="75">
        <v>577576048.09000003</v>
      </c>
      <c r="CI20" s="75">
        <v>40807607.149999999</v>
      </c>
      <c r="CJ20" s="75">
        <v>325353600.55000001</v>
      </c>
      <c r="CK20" s="75">
        <v>4109049.28</v>
      </c>
      <c r="CL20" s="75">
        <v>115566134.02</v>
      </c>
      <c r="CM20" s="75">
        <v>0</v>
      </c>
      <c r="CN20" s="75">
        <v>9582760.6099999994</v>
      </c>
      <c r="CO20" s="75">
        <v>82156896.480000004</v>
      </c>
      <c r="CP20" s="75">
        <v>50839765.240000002</v>
      </c>
      <c r="CQ20" s="75">
        <v>188115477.21000001</v>
      </c>
      <c r="CR20" s="75">
        <v>4003267.91</v>
      </c>
      <c r="CS20" s="75">
        <v>185919055.53</v>
      </c>
      <c r="CT20" s="75">
        <v>907297184.11000001</v>
      </c>
      <c r="CU20" s="75">
        <v>38562182.950000003</v>
      </c>
      <c r="CV20" s="75">
        <v>0</v>
      </c>
      <c r="CW20" s="77"/>
      <c r="CX20" s="75">
        <v>644055017.66999996</v>
      </c>
      <c r="CY20" s="75">
        <f t="shared" si="13"/>
        <v>224679983.49000001</v>
      </c>
      <c r="CZ20" s="75">
        <v>1844879.85</v>
      </c>
      <c r="DA20" s="75">
        <v>17948383.300000001</v>
      </c>
      <c r="DB20" s="77"/>
      <c r="DC20" s="75">
        <f t="shared" si="14"/>
        <v>15352552854.84</v>
      </c>
      <c r="DD20" s="77"/>
      <c r="DE20" s="77"/>
      <c r="DF20" s="77"/>
      <c r="DG20" s="77"/>
      <c r="DH20" s="75">
        <v>13730339903.85</v>
      </c>
      <c r="DI20" s="75">
        <v>1622212950.99</v>
      </c>
      <c r="DJ20" s="77"/>
      <c r="DK20" s="77"/>
      <c r="DL20" s="75">
        <v>14230008367.950001</v>
      </c>
      <c r="DM20" s="75">
        <v>15163691551</v>
      </c>
      <c r="DN20" s="75">
        <v>15352049478.610001</v>
      </c>
      <c r="DO20" s="78">
        <v>2718.6</v>
      </c>
      <c r="DP20" s="75">
        <f t="shared" si="15"/>
        <v>-188357927.61000061</v>
      </c>
      <c r="DQ20" s="75">
        <v>-182083.24</v>
      </c>
      <c r="DR20" s="79">
        <f t="shared" si="16"/>
        <v>-3.2788861884605986E-3</v>
      </c>
      <c r="DS20" s="79"/>
      <c r="DT20" s="79"/>
      <c r="DU20" s="79">
        <f t="shared" si="17"/>
        <v>-3.560739771059799</v>
      </c>
      <c r="DV20" s="79">
        <f t="shared" si="18"/>
        <v>-9300.1485754024598</v>
      </c>
      <c r="DW20" s="80"/>
      <c r="DX20" s="79">
        <f t="shared" si="19"/>
        <v>-4539837.3447472965</v>
      </c>
      <c r="DY20" s="79">
        <f t="shared" si="20"/>
        <v>-69284.899437210552</v>
      </c>
      <c r="DZ20" s="79">
        <f t="shared" si="2"/>
        <v>19.610092148312827</v>
      </c>
      <c r="EA20" s="79">
        <f t="shared" si="3"/>
        <v>80.388771782133432</v>
      </c>
      <c r="EB20" s="79">
        <f t="shared" si="21"/>
        <v>17.211401952848306</v>
      </c>
      <c r="EC20" s="79">
        <f t="shared" si="22"/>
        <v>86.727454405692043</v>
      </c>
      <c r="ED20" s="79">
        <f t="shared" si="4"/>
        <v>5647042.4036673289</v>
      </c>
      <c r="EE20" s="79">
        <f t="shared" si="5"/>
        <v>87.765876282287294</v>
      </c>
      <c r="EF20" s="79">
        <f t="shared" si="23"/>
        <v>-1.2421640665565963</v>
      </c>
      <c r="EG20" s="79">
        <f t="shared" si="6"/>
        <v>-6.048169820461414E-3</v>
      </c>
    </row>
    <row r="21" spans="1:137" x14ac:dyDescent="0.3">
      <c r="A21" s="82" t="s">
        <v>15</v>
      </c>
      <c r="B21" s="75">
        <f t="shared" si="7"/>
        <v>6267564424.5599995</v>
      </c>
      <c r="C21" s="75">
        <v>621750150.96000004</v>
      </c>
      <c r="D21" s="75">
        <v>531561802.74000001</v>
      </c>
      <c r="E21" s="75">
        <v>41026485.740000002</v>
      </c>
      <c r="F21" s="75">
        <v>1068.48</v>
      </c>
      <c r="G21" s="75">
        <v>33728838.259999998</v>
      </c>
      <c r="H21" s="75">
        <v>205687783.36000001</v>
      </c>
      <c r="I21" s="76">
        <f t="shared" si="8"/>
        <v>205687783.35999998</v>
      </c>
      <c r="J21" s="75">
        <v>519558.31</v>
      </c>
      <c r="K21" s="75">
        <v>29583876.050000001</v>
      </c>
      <c r="L21" s="75">
        <v>941136.36</v>
      </c>
      <c r="M21" s="75">
        <v>174643212.63999999</v>
      </c>
      <c r="N21" s="75">
        <v>0</v>
      </c>
      <c r="O21" s="75">
        <f t="shared" si="9"/>
        <v>827437934.32000005</v>
      </c>
      <c r="P21" s="75">
        <v>240294.9</v>
      </c>
      <c r="Q21" s="75">
        <v>5439886195.3400002</v>
      </c>
      <c r="R21" s="75">
        <v>733856100</v>
      </c>
      <c r="S21" s="76">
        <f t="shared" si="10"/>
        <v>733856100</v>
      </c>
      <c r="T21" s="75">
        <v>79808600</v>
      </c>
      <c r="U21" s="75">
        <v>9830100</v>
      </c>
      <c r="V21" s="75">
        <v>644217400</v>
      </c>
      <c r="W21" s="75">
        <v>4595158125.1700001</v>
      </c>
      <c r="X21" s="75">
        <v>0</v>
      </c>
      <c r="Y21" s="75">
        <v>1506520861.6700001</v>
      </c>
      <c r="Z21" s="75">
        <v>1365910249.6700001</v>
      </c>
      <c r="AA21" s="75">
        <v>0</v>
      </c>
      <c r="AB21" s="75">
        <v>169468612.78</v>
      </c>
      <c r="AC21" s="75">
        <v>0</v>
      </c>
      <c r="AD21" s="75">
        <v>3753989.92</v>
      </c>
      <c r="AE21" s="75">
        <v>31239800</v>
      </c>
      <c r="AF21" s="75">
        <v>11490000</v>
      </c>
      <c r="AG21" s="75">
        <v>30116892.670000002</v>
      </c>
      <c r="AH21" s="75">
        <v>513949.17</v>
      </c>
      <c r="AI21" s="75">
        <v>630000</v>
      </c>
      <c r="AJ21" s="75">
        <v>195053400</v>
      </c>
      <c r="AK21" s="75">
        <v>762995500</v>
      </c>
      <c r="AL21" s="75">
        <v>19715979.59</v>
      </c>
      <c r="AM21" s="75">
        <v>57196000</v>
      </c>
      <c r="AN21" s="81">
        <v>0</v>
      </c>
      <c r="AO21" s="75">
        <v>35100</v>
      </c>
      <c r="AP21" s="75">
        <v>13351780.49</v>
      </c>
      <c r="AQ21" s="75">
        <v>0</v>
      </c>
      <c r="AR21" s="75">
        <v>40444675.579999998</v>
      </c>
      <c r="AS21" s="75">
        <v>0</v>
      </c>
      <c r="AT21" s="75">
        <v>8543474.0199999996</v>
      </c>
      <c r="AU21" s="75">
        <v>0</v>
      </c>
      <c r="AV21" s="75">
        <v>756243.38</v>
      </c>
      <c r="AW21" s="75">
        <v>7771000</v>
      </c>
      <c r="AX21" s="75">
        <v>0</v>
      </c>
      <c r="AY21" s="75">
        <v>19000000</v>
      </c>
      <c r="AZ21" s="75">
        <v>372401.07</v>
      </c>
      <c r="BA21" s="75">
        <v>30498815.16</v>
      </c>
      <c r="BB21" s="75">
        <v>319779400</v>
      </c>
      <c r="BC21" s="75">
        <v>0</v>
      </c>
      <c r="BD21" s="75">
        <v>0</v>
      </c>
      <c r="BE21" s="76">
        <f t="shared" si="24"/>
        <v>4595158125.1700001</v>
      </c>
      <c r="BF21" s="77"/>
      <c r="BG21" s="77"/>
      <c r="BH21" s="77"/>
      <c r="BI21" s="77"/>
      <c r="BJ21" s="77"/>
      <c r="BK21" s="77"/>
      <c r="BL21" s="77"/>
      <c r="BM21" s="75">
        <v>3686645599.3499999</v>
      </c>
      <c r="BN21" s="75">
        <v>3662759475.21</v>
      </c>
      <c r="BO21" s="75">
        <f t="shared" si="12"/>
        <v>23886124.139999866</v>
      </c>
      <c r="BP21" s="75">
        <v>764319613.79999995</v>
      </c>
      <c r="BQ21" s="76">
        <f t="shared" si="0"/>
        <v>759595133</v>
      </c>
      <c r="BR21" s="75">
        <v>4724480.8</v>
      </c>
      <c r="BS21" s="75">
        <v>304472474.89999998</v>
      </c>
      <c r="BT21" s="75">
        <v>176753038.06999999</v>
      </c>
      <c r="BU21" s="75">
        <v>194301492.28</v>
      </c>
      <c r="BV21" s="75">
        <v>20906307.870000001</v>
      </c>
      <c r="BW21" s="75">
        <v>16425961.07</v>
      </c>
      <c r="BX21" s="75">
        <v>46735858.810000002</v>
      </c>
      <c r="BY21" s="75">
        <v>941065485.44000006</v>
      </c>
      <c r="BZ21" s="76">
        <f t="shared" si="1"/>
        <v>941065485.43999994</v>
      </c>
      <c r="CA21" s="75">
        <v>145636641.03999999</v>
      </c>
      <c r="CB21" s="75">
        <v>178272590.13999999</v>
      </c>
      <c r="CC21" s="75">
        <v>439459427.37</v>
      </c>
      <c r="CD21" s="75">
        <v>0</v>
      </c>
      <c r="CE21" s="75">
        <v>35566733.490000002</v>
      </c>
      <c r="CF21" s="75">
        <v>0</v>
      </c>
      <c r="CG21" s="75">
        <v>142130093.40000001</v>
      </c>
      <c r="CH21" s="75">
        <v>193366715.12</v>
      </c>
      <c r="CI21" s="75">
        <v>27444828.120000001</v>
      </c>
      <c r="CJ21" s="75">
        <v>122308349.83</v>
      </c>
      <c r="CK21" s="75">
        <v>498596.42</v>
      </c>
      <c r="CL21" s="75">
        <v>25363615.219999999</v>
      </c>
      <c r="CM21" s="75">
        <v>0</v>
      </c>
      <c r="CN21" s="75">
        <v>0</v>
      </c>
      <c r="CO21" s="75">
        <v>17751325.530000001</v>
      </c>
      <c r="CP21" s="75">
        <v>1917256.71</v>
      </c>
      <c r="CQ21" s="75">
        <v>90394767.840000004</v>
      </c>
      <c r="CR21" s="75">
        <v>2293856.77</v>
      </c>
      <c r="CS21" s="75">
        <v>56481921.079999998</v>
      </c>
      <c r="CT21" s="75">
        <v>461695233.13999999</v>
      </c>
      <c r="CU21" s="75">
        <v>7181627.9800000004</v>
      </c>
      <c r="CV21" s="75">
        <v>0</v>
      </c>
      <c r="CW21" s="77"/>
      <c r="CX21" s="75">
        <v>298194835.85000002</v>
      </c>
      <c r="CY21" s="75">
        <f t="shared" si="13"/>
        <v>156318769.30999994</v>
      </c>
      <c r="CZ21" s="75">
        <v>6109276.2999999998</v>
      </c>
      <c r="DA21" s="75">
        <v>7257342.9400000004</v>
      </c>
      <c r="DB21" s="77"/>
      <c r="DC21" s="75">
        <f t="shared" si="14"/>
        <v>6211547068.4900007</v>
      </c>
      <c r="DD21" s="77"/>
      <c r="DE21" s="77"/>
      <c r="DF21" s="77"/>
      <c r="DG21" s="77"/>
      <c r="DH21" s="75">
        <v>5729699725.3100004</v>
      </c>
      <c r="DI21" s="75">
        <v>481847343.18000001</v>
      </c>
      <c r="DJ21" s="77"/>
      <c r="DK21" s="77"/>
      <c r="DL21" s="75">
        <v>5677094363.6199999</v>
      </c>
      <c r="DM21" s="75">
        <v>6357584068.6999998</v>
      </c>
      <c r="DN21" s="75">
        <v>6267564424.5600004</v>
      </c>
      <c r="DO21" s="78">
        <v>1062.4000000000001</v>
      </c>
      <c r="DP21" s="75">
        <f t="shared" si="15"/>
        <v>90019644.13999939</v>
      </c>
      <c r="DQ21" s="75">
        <v>12440442.5</v>
      </c>
      <c r="DR21" s="79">
        <f t="shared" si="16"/>
        <v>0.89376593961268469</v>
      </c>
      <c r="DS21" s="79"/>
      <c r="DT21" s="79"/>
      <c r="DU21" s="79">
        <f t="shared" si="17"/>
        <v>-5.9246278030735287</v>
      </c>
      <c r="DV21" s="79">
        <v>0</v>
      </c>
      <c r="DW21" s="80"/>
      <c r="DX21" s="79">
        <f t="shared" si="19"/>
        <v>-5067873.8085184498</v>
      </c>
      <c r="DY21" s="79">
        <f t="shared" si="20"/>
        <v>84732.34576430665</v>
      </c>
      <c r="DZ21" s="79">
        <f t="shared" si="2"/>
        <v>13.201905529325108</v>
      </c>
      <c r="EA21" s="79">
        <f t="shared" si="3"/>
        <v>86.794260526837675</v>
      </c>
      <c r="EB21" s="79">
        <f t="shared" si="21"/>
        <v>10.00958608386018</v>
      </c>
      <c r="EC21" s="79">
        <f t="shared" si="22"/>
        <v>95.821662401807544</v>
      </c>
      <c r="ED21" s="79">
        <f t="shared" si="4"/>
        <v>5899439.4056475889</v>
      </c>
      <c r="EE21" s="79">
        <f t="shared" si="5"/>
        <v>75.141605813729456</v>
      </c>
      <c r="EF21" s="79">
        <f t="shared" si="23"/>
        <v>1.4159410739558909</v>
      </c>
      <c r="EG21" s="79">
        <f t="shared" si="6"/>
        <v>1.5034895046507297</v>
      </c>
    </row>
    <row r="22" spans="1:137" x14ac:dyDescent="0.3">
      <c r="A22" s="82" t="s">
        <v>16</v>
      </c>
      <c r="B22" s="75">
        <f t="shared" si="7"/>
        <v>8582191710.2799997</v>
      </c>
      <c r="C22" s="75">
        <v>855043793.17999995</v>
      </c>
      <c r="D22" s="75">
        <v>746632456.08000004</v>
      </c>
      <c r="E22" s="75">
        <v>51254791.960000001</v>
      </c>
      <c r="F22" s="75">
        <v>58058</v>
      </c>
      <c r="G22" s="75">
        <v>46385302.009999998</v>
      </c>
      <c r="H22" s="75">
        <v>297220762.37</v>
      </c>
      <c r="I22" s="76">
        <f t="shared" si="8"/>
        <v>297220762.37</v>
      </c>
      <c r="J22" s="75">
        <v>1169886.6599999999</v>
      </c>
      <c r="K22" s="75">
        <v>29329101.059999999</v>
      </c>
      <c r="L22" s="75">
        <v>1089393.1000000001</v>
      </c>
      <c r="M22" s="75">
        <v>265632381.55000001</v>
      </c>
      <c r="N22" s="75">
        <v>0</v>
      </c>
      <c r="O22" s="75">
        <f t="shared" si="9"/>
        <v>1152264555.55</v>
      </c>
      <c r="P22" s="75">
        <v>0</v>
      </c>
      <c r="Q22" s="75">
        <v>7429927154.7299995</v>
      </c>
      <c r="R22" s="75">
        <v>744161100</v>
      </c>
      <c r="S22" s="76">
        <f t="shared" si="10"/>
        <v>744161100</v>
      </c>
      <c r="T22" s="75">
        <v>64741900</v>
      </c>
      <c r="U22" s="75">
        <v>8882300</v>
      </c>
      <c r="V22" s="75">
        <v>670536900</v>
      </c>
      <c r="W22" s="75">
        <v>6683910585.21</v>
      </c>
      <c r="X22" s="75">
        <v>3760572.37</v>
      </c>
      <c r="Y22" s="75">
        <v>1853768698.1400001</v>
      </c>
      <c r="Z22" s="75">
        <v>2859919596.1500001</v>
      </c>
      <c r="AA22" s="75">
        <v>0</v>
      </c>
      <c r="AB22" s="75">
        <v>106933247.52</v>
      </c>
      <c r="AC22" s="75">
        <v>0</v>
      </c>
      <c r="AD22" s="75">
        <v>4570340.3</v>
      </c>
      <c r="AE22" s="75">
        <v>42656000</v>
      </c>
      <c r="AF22" s="75">
        <v>11500000</v>
      </c>
      <c r="AG22" s="75">
        <v>34268513.289999999</v>
      </c>
      <c r="AH22" s="75">
        <v>628400</v>
      </c>
      <c r="AI22" s="75">
        <v>2929999.21</v>
      </c>
      <c r="AJ22" s="75">
        <v>225122300</v>
      </c>
      <c r="AK22" s="75">
        <v>952914300</v>
      </c>
      <c r="AL22" s="75">
        <v>14637575</v>
      </c>
      <c r="AM22" s="75">
        <v>8370000</v>
      </c>
      <c r="AN22" s="75">
        <v>0</v>
      </c>
      <c r="AO22" s="75">
        <v>4106544.93</v>
      </c>
      <c r="AP22" s="75">
        <v>8651446.8000000007</v>
      </c>
      <c r="AQ22" s="75">
        <v>0</v>
      </c>
      <c r="AR22" s="75">
        <v>19510908.510000002</v>
      </c>
      <c r="AS22" s="75">
        <v>0</v>
      </c>
      <c r="AT22" s="75">
        <v>22968450.850000001</v>
      </c>
      <c r="AU22" s="75">
        <v>0</v>
      </c>
      <c r="AV22" s="75">
        <v>3575818</v>
      </c>
      <c r="AW22" s="75">
        <v>5806000</v>
      </c>
      <c r="AX22" s="75">
        <v>0</v>
      </c>
      <c r="AY22" s="75">
        <v>0</v>
      </c>
      <c r="AZ22" s="75">
        <v>1728086.99</v>
      </c>
      <c r="BA22" s="75">
        <v>39050287.149999999</v>
      </c>
      <c r="BB22" s="75">
        <v>456533500</v>
      </c>
      <c r="BC22" s="81">
        <v>0</v>
      </c>
      <c r="BD22" s="75">
        <v>0</v>
      </c>
      <c r="BE22" s="76">
        <f t="shared" si="24"/>
        <v>6680150012.8400011</v>
      </c>
      <c r="BF22" s="77"/>
      <c r="BG22" s="77"/>
      <c r="BH22" s="77"/>
      <c r="BI22" s="77"/>
      <c r="BJ22" s="77"/>
      <c r="BK22" s="77"/>
      <c r="BL22" s="77"/>
      <c r="BM22" s="75">
        <v>5637085792.1400003</v>
      </c>
      <c r="BN22" s="75">
        <v>5616546842.1199999</v>
      </c>
      <c r="BO22" s="75">
        <f t="shared" si="12"/>
        <v>20538950.020000458</v>
      </c>
      <c r="BP22" s="75">
        <v>839667279.03999996</v>
      </c>
      <c r="BQ22" s="76">
        <f t="shared" si="0"/>
        <v>824149991.34000003</v>
      </c>
      <c r="BR22" s="75">
        <v>15517287.699999999</v>
      </c>
      <c r="BS22" s="75">
        <v>279882075.07999998</v>
      </c>
      <c r="BT22" s="75">
        <v>230341028.99000001</v>
      </c>
      <c r="BU22" s="75">
        <v>247628612.80000001</v>
      </c>
      <c r="BV22" s="75">
        <v>20640528.350000001</v>
      </c>
      <c r="BW22" s="75">
        <v>40278973.520000003</v>
      </c>
      <c r="BX22" s="75">
        <v>5378772.5999999996</v>
      </c>
      <c r="BY22" s="75">
        <v>1196665452.72</v>
      </c>
      <c r="BZ22" s="76">
        <f t="shared" si="1"/>
        <v>1196665452.7199998</v>
      </c>
      <c r="CA22" s="75">
        <v>213272048.40000001</v>
      </c>
      <c r="CB22" s="75">
        <v>283148910</v>
      </c>
      <c r="CC22" s="75">
        <v>446323375.35000002</v>
      </c>
      <c r="CD22" s="75">
        <v>0</v>
      </c>
      <c r="CE22" s="75">
        <v>31134071.809999999</v>
      </c>
      <c r="CF22" s="75">
        <v>1932225.52</v>
      </c>
      <c r="CG22" s="75">
        <v>220854821.63999999</v>
      </c>
      <c r="CH22" s="75">
        <v>224801301.58000001</v>
      </c>
      <c r="CI22" s="75">
        <v>8703526.9700000007</v>
      </c>
      <c r="CJ22" s="75">
        <v>147545672.53</v>
      </c>
      <c r="CK22" s="75">
        <v>399954.83</v>
      </c>
      <c r="CL22" s="75">
        <v>38573005.07</v>
      </c>
      <c r="CM22" s="75">
        <v>0</v>
      </c>
      <c r="CN22" s="75">
        <v>0</v>
      </c>
      <c r="CO22" s="75">
        <v>29579142.18</v>
      </c>
      <c r="CP22" s="75">
        <v>29999.8</v>
      </c>
      <c r="CQ22" s="75">
        <v>88583612</v>
      </c>
      <c r="CR22" s="75">
        <v>562913.84</v>
      </c>
      <c r="CS22" s="75">
        <v>28139408.989999998</v>
      </c>
      <c r="CT22" s="75">
        <v>673450254.08000004</v>
      </c>
      <c r="CU22" s="75">
        <v>67535701.120000005</v>
      </c>
      <c r="CV22" s="75">
        <v>5199986</v>
      </c>
      <c r="CW22" s="77"/>
      <c r="CX22" s="75">
        <v>512680780.16000003</v>
      </c>
      <c r="CY22" s="75">
        <f t="shared" si="13"/>
        <v>88033786.800000012</v>
      </c>
      <c r="CZ22" s="75">
        <v>99472.45</v>
      </c>
      <c r="DA22" s="75">
        <v>16854259.260000002</v>
      </c>
      <c r="DB22" s="77"/>
      <c r="DC22" s="75">
        <f t="shared" si="14"/>
        <v>8705939745.9000015</v>
      </c>
      <c r="DD22" s="77"/>
      <c r="DE22" s="77"/>
      <c r="DF22" s="77"/>
      <c r="DG22" s="77"/>
      <c r="DH22" s="75">
        <v>8136197803.3400002</v>
      </c>
      <c r="DI22" s="75">
        <v>569741942.55999994</v>
      </c>
      <c r="DJ22" s="77"/>
      <c r="DK22" s="77"/>
      <c r="DL22" s="75">
        <v>7840877944.3299999</v>
      </c>
      <c r="DM22" s="75">
        <v>8578154274.5200005</v>
      </c>
      <c r="DN22" s="75">
        <v>8582191710.2799997</v>
      </c>
      <c r="DO22" s="78">
        <v>1294.4000000000001</v>
      </c>
      <c r="DP22" s="75">
        <f t="shared" si="15"/>
        <v>-4037435.7599992752</v>
      </c>
      <c r="DQ22" s="75">
        <v>2726799.34</v>
      </c>
      <c r="DR22" s="79">
        <f t="shared" si="16"/>
        <v>-1.4419164683978261</v>
      </c>
      <c r="DS22" s="79"/>
      <c r="DT22" s="79"/>
      <c r="DU22" s="79">
        <f t="shared" si="17"/>
        <v>-6.0610501417848637</v>
      </c>
      <c r="DV22" s="79">
        <v>0</v>
      </c>
      <c r="DW22" s="80"/>
      <c r="DX22" s="79">
        <f t="shared" si="19"/>
        <v>-5835657.5945225582</v>
      </c>
      <c r="DY22" s="79">
        <f t="shared" si="20"/>
        <v>-3119.1561804691555</v>
      </c>
      <c r="DZ22" s="79">
        <f t="shared" si="2"/>
        <v>13.426227174228512</v>
      </c>
      <c r="EA22" s="79">
        <f t="shared" si="3"/>
        <v>86.573772825771485</v>
      </c>
      <c r="EB22" s="79">
        <f t="shared" si="21"/>
        <v>9.8213842288843836</v>
      </c>
      <c r="EC22" s="79">
        <f t="shared" si="22"/>
        <v>94.758867661022933</v>
      </c>
      <c r="ED22" s="79">
        <f t="shared" si="4"/>
        <v>6630246.9949629167</v>
      </c>
      <c r="EE22" s="79">
        <f t="shared" si="5"/>
        <v>74.205510276402592</v>
      </c>
      <c r="EF22" s="79">
        <f t="shared" si="23"/>
        <v>-4.7066485758968171E-2</v>
      </c>
      <c r="EG22" s="79">
        <f t="shared" si="6"/>
        <v>0.23664698587369473</v>
      </c>
    </row>
    <row r="23" spans="1:137" x14ac:dyDescent="0.3">
      <c r="A23" s="82" t="s">
        <v>17</v>
      </c>
      <c r="B23" s="75">
        <f t="shared" si="7"/>
        <v>8554118311.2000008</v>
      </c>
      <c r="C23" s="75">
        <v>981091633.84000003</v>
      </c>
      <c r="D23" s="75">
        <v>773600858.63999999</v>
      </c>
      <c r="E23" s="75">
        <v>86565062.310000002</v>
      </c>
      <c r="F23" s="75">
        <v>0</v>
      </c>
      <c r="G23" s="75">
        <v>62077993.630000003</v>
      </c>
      <c r="H23" s="75">
        <v>182591377.03</v>
      </c>
      <c r="I23" s="76">
        <f t="shared" si="8"/>
        <v>182591377.03</v>
      </c>
      <c r="J23" s="75">
        <v>1520014.63</v>
      </c>
      <c r="K23" s="75">
        <v>31222886.760000002</v>
      </c>
      <c r="L23" s="75">
        <v>1080952.07</v>
      </c>
      <c r="M23" s="75">
        <v>148767523.56999999</v>
      </c>
      <c r="N23" s="75">
        <v>311.2</v>
      </c>
      <c r="O23" s="75">
        <f t="shared" si="9"/>
        <v>1163683322.0700002</v>
      </c>
      <c r="P23" s="75">
        <v>0</v>
      </c>
      <c r="Q23" s="75">
        <v>7390434989.1300001</v>
      </c>
      <c r="R23" s="75">
        <v>652496300</v>
      </c>
      <c r="S23" s="76">
        <f t="shared" si="10"/>
        <v>652496300</v>
      </c>
      <c r="T23" s="75">
        <v>11152700</v>
      </c>
      <c r="U23" s="75">
        <v>8346600</v>
      </c>
      <c r="V23" s="75">
        <v>632997000</v>
      </c>
      <c r="W23" s="75">
        <v>6706806379.0299997</v>
      </c>
      <c r="X23" s="75">
        <v>947095</v>
      </c>
      <c r="Y23" s="75">
        <v>1603692114.1400001</v>
      </c>
      <c r="Z23" s="75">
        <v>3202292351.52</v>
      </c>
      <c r="AA23" s="75">
        <v>0</v>
      </c>
      <c r="AB23" s="75">
        <v>116884444.26000001</v>
      </c>
      <c r="AC23" s="75">
        <v>0</v>
      </c>
      <c r="AD23" s="75">
        <v>4378300</v>
      </c>
      <c r="AE23" s="75">
        <v>40419500</v>
      </c>
      <c r="AF23" s="75">
        <v>11538000</v>
      </c>
      <c r="AG23" s="75">
        <v>31438440.550000001</v>
      </c>
      <c r="AH23" s="75">
        <v>598991.35</v>
      </c>
      <c r="AI23" s="75">
        <v>2929721.18</v>
      </c>
      <c r="AJ23" s="75">
        <v>202077300</v>
      </c>
      <c r="AK23" s="75">
        <v>936448900</v>
      </c>
      <c r="AL23" s="75">
        <v>12749378.93</v>
      </c>
      <c r="AM23" s="75">
        <v>11308000</v>
      </c>
      <c r="AN23" s="81">
        <v>0</v>
      </c>
      <c r="AO23" s="75">
        <v>0</v>
      </c>
      <c r="AP23" s="75">
        <v>6206340.3300000001</v>
      </c>
      <c r="AQ23" s="81">
        <v>0</v>
      </c>
      <c r="AR23" s="75">
        <v>29847733.170000002</v>
      </c>
      <c r="AS23" s="81">
        <v>0</v>
      </c>
      <c r="AT23" s="75">
        <v>46318988.090000004</v>
      </c>
      <c r="AU23" s="81">
        <v>0</v>
      </c>
      <c r="AV23" s="75">
        <v>5103591.97</v>
      </c>
      <c r="AW23" s="75">
        <v>9346000</v>
      </c>
      <c r="AX23" s="81">
        <v>0</v>
      </c>
      <c r="AY23" s="81">
        <v>0</v>
      </c>
      <c r="AZ23" s="75">
        <v>5363319.79</v>
      </c>
      <c r="BA23" s="75">
        <v>35466568.75</v>
      </c>
      <c r="BB23" s="75">
        <v>391451300</v>
      </c>
      <c r="BC23" s="75">
        <v>0</v>
      </c>
      <c r="BD23" s="81">
        <v>0</v>
      </c>
      <c r="BE23" s="85">
        <f t="shared" si="24"/>
        <v>6705859284.0300016</v>
      </c>
      <c r="BF23" s="77"/>
      <c r="BG23" s="77"/>
      <c r="BH23" s="77"/>
      <c r="BI23" s="77"/>
      <c r="BJ23" s="77"/>
      <c r="BK23" s="77"/>
      <c r="BL23" s="77"/>
      <c r="BM23" s="75">
        <v>5617864259.5600004</v>
      </c>
      <c r="BN23" s="75">
        <v>5597962396.4799995</v>
      </c>
      <c r="BO23" s="75">
        <f t="shared" si="12"/>
        <v>19901863.080000877</v>
      </c>
      <c r="BP23" s="75">
        <v>761552473.19000006</v>
      </c>
      <c r="BQ23" s="76">
        <f t="shared" si="0"/>
        <v>759067967.28999996</v>
      </c>
      <c r="BR23" s="75">
        <v>2484505.9</v>
      </c>
      <c r="BS23" s="75">
        <v>290714607.25</v>
      </c>
      <c r="BT23" s="75">
        <v>207389255.53999999</v>
      </c>
      <c r="BU23" s="75">
        <v>216567308.62</v>
      </c>
      <c r="BV23" s="75">
        <v>29700221.870000001</v>
      </c>
      <c r="BW23" s="75">
        <v>11234002.52</v>
      </c>
      <c r="BX23" s="75">
        <v>3462571.49</v>
      </c>
      <c r="BY23" s="75">
        <v>1092891144.1500001</v>
      </c>
      <c r="BZ23" s="76">
        <f t="shared" si="1"/>
        <v>1092891144.1499999</v>
      </c>
      <c r="CA23" s="75">
        <v>221155492.69</v>
      </c>
      <c r="CB23" s="75">
        <v>329035956.63</v>
      </c>
      <c r="CC23" s="75">
        <v>409666994.38999999</v>
      </c>
      <c r="CD23" s="75">
        <v>0</v>
      </c>
      <c r="CE23" s="75">
        <v>58516830.380000003</v>
      </c>
      <c r="CF23" s="75">
        <v>958734.64</v>
      </c>
      <c r="CG23" s="75">
        <v>73557135.420000002</v>
      </c>
      <c r="CH23" s="75">
        <v>294844857.50999999</v>
      </c>
      <c r="CI23" s="75">
        <v>18717310.43</v>
      </c>
      <c r="CJ23" s="75">
        <v>212511375.24000001</v>
      </c>
      <c r="CK23" s="75">
        <v>953284.09</v>
      </c>
      <c r="CL23" s="75">
        <v>41156783.159999996</v>
      </c>
      <c r="CM23" s="75">
        <v>0</v>
      </c>
      <c r="CN23" s="75">
        <v>2295797.2599999998</v>
      </c>
      <c r="CO23" s="75">
        <v>19210307.329999998</v>
      </c>
      <c r="CP23" s="75">
        <v>88749</v>
      </c>
      <c r="CQ23" s="75">
        <v>99832883.760000005</v>
      </c>
      <c r="CR23" s="75">
        <v>1686869.51</v>
      </c>
      <c r="CS23" s="75">
        <v>35780700.810000002</v>
      </c>
      <c r="CT23" s="75">
        <v>487998519.85000002</v>
      </c>
      <c r="CU23" s="75">
        <v>15611349.710000001</v>
      </c>
      <c r="CV23" s="75">
        <v>0</v>
      </c>
      <c r="CW23" s="77"/>
      <c r="CX23" s="75">
        <v>387914781.74000001</v>
      </c>
      <c r="CY23" s="75">
        <f t="shared" si="13"/>
        <v>84472388.400000036</v>
      </c>
      <c r="CZ23" s="75">
        <v>1170224.28</v>
      </c>
      <c r="DA23" s="75">
        <v>5461694.0199999996</v>
      </c>
      <c r="DB23" s="77"/>
      <c r="DC23" s="75">
        <f t="shared" si="14"/>
        <v>8399172375.6400013</v>
      </c>
      <c r="DD23" s="77"/>
      <c r="DE23" s="77"/>
      <c r="DF23" s="77"/>
      <c r="DG23" s="77"/>
      <c r="DH23" s="75">
        <v>8059814696.7799997</v>
      </c>
      <c r="DI23" s="75">
        <v>339357678.86000001</v>
      </c>
      <c r="DJ23" s="77"/>
      <c r="DK23" s="77"/>
      <c r="DL23" s="75">
        <v>7925264261.5100002</v>
      </c>
      <c r="DM23" s="75">
        <v>8500879390</v>
      </c>
      <c r="DN23" s="75">
        <v>8554118311.1999998</v>
      </c>
      <c r="DO23" s="78">
        <v>1243</v>
      </c>
      <c r="DP23" s="75">
        <f t="shared" si="15"/>
        <v>-53238921.199999809</v>
      </c>
      <c r="DQ23" s="75">
        <v>772208.21</v>
      </c>
      <c r="DR23" s="79">
        <f t="shared" si="16"/>
        <v>1.8113606794183408</v>
      </c>
      <c r="DS23" s="79"/>
      <c r="DT23" s="79"/>
      <c r="DU23" s="79">
        <f t="shared" si="17"/>
        <v>-5.9261256042178267</v>
      </c>
      <c r="DV23" s="79">
        <f t="shared" si="18"/>
        <v>-1090479.9732005142</v>
      </c>
      <c r="DW23" s="80"/>
      <c r="DX23" s="79">
        <f t="shared" si="19"/>
        <v>-5820989.030386162</v>
      </c>
      <c r="DY23" s="79">
        <f t="shared" si="20"/>
        <v>-42830.990506838141</v>
      </c>
      <c r="DZ23" s="79">
        <f t="shared" si="2"/>
        <v>13.603775030167368</v>
      </c>
      <c r="EA23" s="79">
        <f t="shared" si="3"/>
        <v>86.396221331818879</v>
      </c>
      <c r="EB23" s="79">
        <f t="shared" si="21"/>
        <v>11.680813179706204</v>
      </c>
      <c r="EC23" s="79">
        <f t="shared" si="22"/>
        <v>93.251590675941713</v>
      </c>
      <c r="ED23" s="79">
        <f t="shared" si="4"/>
        <v>6881832.9132743366</v>
      </c>
      <c r="EE23" s="79">
        <f t="shared" si="5"/>
        <v>84.309159995074964</v>
      </c>
      <c r="EF23" s="79">
        <f t="shared" si="23"/>
        <v>-0.62627545642662985</v>
      </c>
      <c r="EG23" s="79">
        <f t="shared" si="6"/>
        <v>6.6358982883377896E-2</v>
      </c>
    </row>
    <row r="24" spans="1:137" x14ac:dyDescent="0.3">
      <c r="A24" s="82" t="s">
        <v>18</v>
      </c>
      <c r="B24" s="75">
        <f t="shared" si="7"/>
        <v>5784667548.5900002</v>
      </c>
      <c r="C24" s="75">
        <v>455884693.22000003</v>
      </c>
      <c r="D24" s="75">
        <v>345113306.69</v>
      </c>
      <c r="E24" s="75">
        <v>17924900.23</v>
      </c>
      <c r="F24" s="75">
        <v>7276.99</v>
      </c>
      <c r="G24" s="75">
        <v>26609090.120000001</v>
      </c>
      <c r="H24" s="75">
        <v>190933835.22999999</v>
      </c>
      <c r="I24" s="76">
        <f t="shared" si="8"/>
        <v>190933835.23000002</v>
      </c>
      <c r="J24" s="75">
        <v>18003728.370000001</v>
      </c>
      <c r="K24" s="75">
        <v>18245258</v>
      </c>
      <c r="L24" s="75">
        <v>21307168.300000001</v>
      </c>
      <c r="M24" s="75">
        <v>133377680.56</v>
      </c>
      <c r="N24" s="75">
        <v>0</v>
      </c>
      <c r="O24" s="75">
        <f t="shared" si="9"/>
        <v>646818528.45000005</v>
      </c>
      <c r="P24" s="75">
        <v>0</v>
      </c>
      <c r="Q24" s="75">
        <v>5137849020.1400003</v>
      </c>
      <c r="R24" s="75">
        <v>815713000</v>
      </c>
      <c r="S24" s="76">
        <f t="shared" si="10"/>
        <v>815713000</v>
      </c>
      <c r="T24" s="75">
        <v>126817000</v>
      </c>
      <c r="U24" s="75">
        <v>11387200</v>
      </c>
      <c r="V24" s="75">
        <v>677508800</v>
      </c>
      <c r="W24" s="75">
        <v>4306512349.0200005</v>
      </c>
      <c r="X24" s="75">
        <v>0</v>
      </c>
      <c r="Y24" s="75">
        <v>1617826300.24</v>
      </c>
      <c r="Z24" s="75">
        <v>1418450500</v>
      </c>
      <c r="AA24" s="75">
        <v>0</v>
      </c>
      <c r="AB24" s="75">
        <v>100143156.76000001</v>
      </c>
      <c r="AC24" s="75">
        <v>0</v>
      </c>
      <c r="AD24" s="75">
        <v>3229400</v>
      </c>
      <c r="AE24" s="75">
        <v>39459200</v>
      </c>
      <c r="AF24" s="75">
        <v>0</v>
      </c>
      <c r="AG24" s="75">
        <v>23401784.219999999</v>
      </c>
      <c r="AH24" s="75">
        <v>443899.14</v>
      </c>
      <c r="AI24" s="75">
        <v>0</v>
      </c>
      <c r="AJ24" s="75">
        <v>137111000</v>
      </c>
      <c r="AK24" s="75">
        <v>644919600</v>
      </c>
      <c r="AL24" s="86">
        <v>6379884.6399999997</v>
      </c>
      <c r="AM24" s="75">
        <v>69815278</v>
      </c>
      <c r="AN24" s="75">
        <v>0</v>
      </c>
      <c r="AO24" s="81">
        <v>0</v>
      </c>
      <c r="AP24" s="75">
        <v>7256822.3099999996</v>
      </c>
      <c r="AQ24" s="75">
        <v>0</v>
      </c>
      <c r="AR24" s="75">
        <v>11607040.210000001</v>
      </c>
      <c r="AS24" s="75">
        <v>0</v>
      </c>
      <c r="AT24" s="75">
        <v>9430798.2300000004</v>
      </c>
      <c r="AU24" s="75">
        <v>0</v>
      </c>
      <c r="AV24" s="75">
        <v>5145703.3499999996</v>
      </c>
      <c r="AW24" s="75">
        <v>0</v>
      </c>
      <c r="AX24" s="75">
        <v>0</v>
      </c>
      <c r="AY24" s="75">
        <v>0</v>
      </c>
      <c r="AZ24" s="75">
        <v>1599540.95</v>
      </c>
      <c r="BA24" s="75">
        <v>27419440.969999999</v>
      </c>
      <c r="BB24" s="75">
        <v>182873000</v>
      </c>
      <c r="BC24" s="75">
        <v>0</v>
      </c>
      <c r="BD24" s="75">
        <v>0</v>
      </c>
      <c r="BE24" s="76">
        <f t="shared" si="24"/>
        <v>4306512349.0199986</v>
      </c>
      <c r="BF24" s="77"/>
      <c r="BG24" s="77"/>
      <c r="BH24" s="77"/>
      <c r="BI24" s="77"/>
      <c r="BJ24" s="77"/>
      <c r="BK24" s="77"/>
      <c r="BL24" s="77"/>
      <c r="BM24" s="75">
        <v>3795801737.4699998</v>
      </c>
      <c r="BN24" s="75">
        <v>3772570429.1900001</v>
      </c>
      <c r="BO24" s="75">
        <f t="shared" si="12"/>
        <v>23231308.279999733</v>
      </c>
      <c r="BP24" s="75">
        <v>475575517.44999999</v>
      </c>
      <c r="BQ24" s="76">
        <f t="shared" si="0"/>
        <v>465918411.49000007</v>
      </c>
      <c r="BR24" s="75">
        <v>9657105.9600000009</v>
      </c>
      <c r="BS24" s="75">
        <v>146146422.88</v>
      </c>
      <c r="BT24" s="75">
        <v>67111443.540000007</v>
      </c>
      <c r="BU24" s="75">
        <v>200072157.5</v>
      </c>
      <c r="BV24" s="75">
        <v>22503435.48</v>
      </c>
      <c r="BW24" s="75">
        <v>24724631.539999999</v>
      </c>
      <c r="BX24" s="75">
        <v>5360320.55</v>
      </c>
      <c r="BY24" s="75">
        <v>779999352.54999995</v>
      </c>
      <c r="BZ24" s="76">
        <f t="shared" si="1"/>
        <v>779999352.54999995</v>
      </c>
      <c r="CA24" s="75">
        <v>161883432.72</v>
      </c>
      <c r="CB24" s="75">
        <v>272702279.61000001</v>
      </c>
      <c r="CC24" s="75">
        <v>238484446.13</v>
      </c>
      <c r="CD24" s="75">
        <v>0</v>
      </c>
      <c r="CE24" s="75">
        <v>23872960.609999999</v>
      </c>
      <c r="CF24" s="75">
        <v>834918.79</v>
      </c>
      <c r="CG24" s="75">
        <v>82221314.689999998</v>
      </c>
      <c r="CH24" s="75">
        <v>160323284.00999999</v>
      </c>
      <c r="CI24" s="75">
        <v>17721989.59</v>
      </c>
      <c r="CJ24" s="75">
        <v>90415790.689999998</v>
      </c>
      <c r="CK24" s="75">
        <v>1020009.05</v>
      </c>
      <c r="CL24" s="75">
        <v>33214692.920000002</v>
      </c>
      <c r="CM24" s="75">
        <v>0</v>
      </c>
      <c r="CN24" s="75">
        <v>1199954.48</v>
      </c>
      <c r="CO24" s="75">
        <v>16750847.279999999</v>
      </c>
      <c r="CP24" s="75">
        <v>1106849.02</v>
      </c>
      <c r="CQ24" s="75">
        <v>89437490.040000007</v>
      </c>
      <c r="CR24" s="75">
        <v>1253759.5900000001</v>
      </c>
      <c r="CS24" s="75">
        <v>31373030.940000001</v>
      </c>
      <c r="CT24" s="75">
        <v>355501036.91000003</v>
      </c>
      <c r="CU24" s="75">
        <v>9506870.8599999994</v>
      </c>
      <c r="CV24" s="75">
        <v>1345000</v>
      </c>
      <c r="CW24" s="77"/>
      <c r="CX24" s="75">
        <v>270636113.75</v>
      </c>
      <c r="CY24" s="75">
        <f t="shared" si="13"/>
        <v>74013052.300000012</v>
      </c>
      <c r="CZ24" s="75">
        <v>409245.11</v>
      </c>
      <c r="DA24" s="75">
        <v>1428651</v>
      </c>
      <c r="DB24" s="77"/>
      <c r="DC24" s="75">
        <f t="shared" si="14"/>
        <v>5692209954.0899992</v>
      </c>
      <c r="DD24" s="77"/>
      <c r="DE24" s="77"/>
      <c r="DF24" s="77"/>
      <c r="DG24" s="77"/>
      <c r="DH24" s="75">
        <v>5439140314.6300001</v>
      </c>
      <c r="DI24" s="75">
        <v>253069639.46000001</v>
      </c>
      <c r="DJ24" s="77"/>
      <c r="DK24" s="77"/>
      <c r="DL24" s="75">
        <v>5376995136.2299995</v>
      </c>
      <c r="DM24" s="75">
        <v>5715172494</v>
      </c>
      <c r="DN24" s="75">
        <v>5784667548.5900002</v>
      </c>
      <c r="DO24" s="78">
        <v>909.9</v>
      </c>
      <c r="DP24" s="75">
        <f t="shared" si="15"/>
        <v>-69495054.590000153</v>
      </c>
      <c r="DQ24" s="75">
        <v>3664816.48</v>
      </c>
      <c r="DR24" s="79">
        <f t="shared" si="16"/>
        <v>1.5983216619343381</v>
      </c>
      <c r="DS24" s="79"/>
      <c r="DT24" s="79"/>
      <c r="DU24" s="79">
        <f t="shared" si="17"/>
        <v>-7.4090669567924312</v>
      </c>
      <c r="DV24" s="79">
        <v>0</v>
      </c>
      <c r="DW24" s="80"/>
      <c r="DX24" s="79">
        <f t="shared" si="19"/>
        <v>-5544995.5221892521</v>
      </c>
      <c r="DY24" s="79">
        <f t="shared" si="20"/>
        <v>-76376.584888449448</v>
      </c>
      <c r="DZ24" s="79">
        <f t="shared" si="2"/>
        <v>11.181602451944894</v>
      </c>
      <c r="EA24" s="79">
        <f t="shared" si="3"/>
        <v>88.818397548055103</v>
      </c>
      <c r="EB24" s="79">
        <f t="shared" si="21"/>
        <v>8.0089226661858302</v>
      </c>
      <c r="EC24" s="79">
        <f t="shared" si="22"/>
        <v>95.552420821833351</v>
      </c>
      <c r="ED24" s="79">
        <f t="shared" si="4"/>
        <v>6357476.1496757893</v>
      </c>
      <c r="EE24" s="79">
        <f t="shared" si="5"/>
        <v>70.481081349425281</v>
      </c>
      <c r="EF24" s="79">
        <f t="shared" si="23"/>
        <v>-1.2159747525198696</v>
      </c>
      <c r="EG24" s="79">
        <f t="shared" si="6"/>
        <v>0.56659114091585505</v>
      </c>
    </row>
    <row r="25" spans="1:137" x14ac:dyDescent="0.3">
      <c r="A25" s="82" t="s">
        <v>19</v>
      </c>
      <c r="B25" s="75">
        <f t="shared" si="7"/>
        <v>7279171033.6700001</v>
      </c>
      <c r="C25" s="75">
        <v>793906971.63999999</v>
      </c>
      <c r="D25" s="75">
        <v>635228173.11000001</v>
      </c>
      <c r="E25" s="75">
        <v>45521836.659999996</v>
      </c>
      <c r="F25" s="75">
        <v>5668.96</v>
      </c>
      <c r="G25" s="75">
        <v>90294075.719999999</v>
      </c>
      <c r="H25" s="75">
        <v>187929862.44999999</v>
      </c>
      <c r="I25" s="76">
        <f t="shared" si="8"/>
        <v>187929862.44999999</v>
      </c>
      <c r="J25" s="75">
        <v>15440032.869999999</v>
      </c>
      <c r="K25" s="75">
        <v>22192869.800000001</v>
      </c>
      <c r="L25" s="75">
        <v>1883194.96</v>
      </c>
      <c r="M25" s="75">
        <v>148413764.81999999</v>
      </c>
      <c r="N25" s="75">
        <v>560286.77</v>
      </c>
      <c r="O25" s="75">
        <f t="shared" si="9"/>
        <v>982397120.8599999</v>
      </c>
      <c r="P25" s="75">
        <v>0</v>
      </c>
      <c r="Q25" s="75">
        <v>6296773912.8100004</v>
      </c>
      <c r="R25" s="75">
        <v>637373200</v>
      </c>
      <c r="S25" s="76">
        <f t="shared" si="10"/>
        <v>637373200</v>
      </c>
      <c r="T25" s="75">
        <v>33881300</v>
      </c>
      <c r="U25" s="75">
        <v>8543200</v>
      </c>
      <c r="V25" s="75">
        <v>594948700</v>
      </c>
      <c r="W25" s="75">
        <v>5647787618.71</v>
      </c>
      <c r="X25" s="75">
        <v>0</v>
      </c>
      <c r="Y25" s="75">
        <v>1191424908.76</v>
      </c>
      <c r="Z25" s="75">
        <v>2747069162.2800002</v>
      </c>
      <c r="AA25" s="75">
        <v>0</v>
      </c>
      <c r="AB25" s="75">
        <v>137876435.68000001</v>
      </c>
      <c r="AC25" s="75">
        <v>0</v>
      </c>
      <c r="AD25" s="75">
        <v>3674900</v>
      </c>
      <c r="AE25" s="75">
        <v>27792600</v>
      </c>
      <c r="AF25" s="75">
        <v>0</v>
      </c>
      <c r="AG25" s="75">
        <v>29533172.690000001</v>
      </c>
      <c r="AH25" s="75">
        <v>498400.65</v>
      </c>
      <c r="AI25" s="75">
        <v>2300000</v>
      </c>
      <c r="AJ25" s="75">
        <v>188011900</v>
      </c>
      <c r="AK25" s="75">
        <v>783084800</v>
      </c>
      <c r="AL25" s="75">
        <v>16043239.560000001</v>
      </c>
      <c r="AM25" s="75">
        <v>10683766</v>
      </c>
      <c r="AN25" s="81">
        <v>0</v>
      </c>
      <c r="AO25" s="75">
        <v>0</v>
      </c>
      <c r="AP25" s="75">
        <v>7807907.1699999999</v>
      </c>
      <c r="AQ25" s="81">
        <v>0</v>
      </c>
      <c r="AR25" s="75">
        <v>27939918.27</v>
      </c>
      <c r="AS25" s="81">
        <v>0</v>
      </c>
      <c r="AT25" s="75">
        <v>9239318.9900000002</v>
      </c>
      <c r="AU25" s="81">
        <v>0</v>
      </c>
      <c r="AV25" s="75">
        <v>5308240</v>
      </c>
      <c r="AW25" s="75">
        <v>2836000</v>
      </c>
      <c r="AX25" s="81">
        <v>0</v>
      </c>
      <c r="AY25" s="81">
        <v>0</v>
      </c>
      <c r="AZ25" s="75">
        <v>108148.83</v>
      </c>
      <c r="BA25" s="75">
        <v>30355399.829999998</v>
      </c>
      <c r="BB25" s="75">
        <v>426199400</v>
      </c>
      <c r="BC25" s="75">
        <v>0</v>
      </c>
      <c r="BD25" s="81">
        <v>0</v>
      </c>
      <c r="BE25" s="76">
        <f>SUM(Y25:BD25)</f>
        <v>5647787618.71</v>
      </c>
      <c r="BF25" s="77"/>
      <c r="BG25" s="77"/>
      <c r="BH25" s="77"/>
      <c r="BI25" s="77"/>
      <c r="BJ25" s="77"/>
      <c r="BK25" s="77"/>
      <c r="BL25" s="77"/>
      <c r="BM25" s="75">
        <v>4699133664.04</v>
      </c>
      <c r="BN25" s="75">
        <v>4669339521.5600004</v>
      </c>
      <c r="BO25" s="75">
        <f t="shared" si="12"/>
        <v>29794142.479999542</v>
      </c>
      <c r="BP25" s="75">
        <v>651327049.27999997</v>
      </c>
      <c r="BQ25" s="76">
        <f t="shared" si="0"/>
        <v>651327049.28000009</v>
      </c>
      <c r="BR25" s="75">
        <v>0</v>
      </c>
      <c r="BS25" s="75">
        <v>277071703.26999998</v>
      </c>
      <c r="BT25" s="75">
        <v>120248811.11</v>
      </c>
      <c r="BU25" s="75">
        <v>175922253.96000001</v>
      </c>
      <c r="BV25" s="75">
        <v>34132764.340000004</v>
      </c>
      <c r="BW25" s="75">
        <v>36984720.399999999</v>
      </c>
      <c r="BX25" s="75">
        <v>6966796.2000000002</v>
      </c>
      <c r="BY25" s="75">
        <v>963169400.75999999</v>
      </c>
      <c r="BZ25" s="76">
        <f t="shared" si="1"/>
        <v>963169400.75999999</v>
      </c>
      <c r="CA25" s="75">
        <v>152951363.41</v>
      </c>
      <c r="CB25" s="75">
        <v>267679826.56</v>
      </c>
      <c r="CC25" s="75">
        <v>377293718.88</v>
      </c>
      <c r="CD25" s="75">
        <v>0</v>
      </c>
      <c r="CE25" s="75">
        <v>27237722.030000001</v>
      </c>
      <c r="CF25" s="75">
        <v>0</v>
      </c>
      <c r="CG25" s="75">
        <v>138006769.88</v>
      </c>
      <c r="CH25" s="75">
        <v>255287810.03</v>
      </c>
      <c r="CI25" s="75">
        <v>47968958.869999997</v>
      </c>
      <c r="CJ25" s="75">
        <v>152639444.11000001</v>
      </c>
      <c r="CK25" s="75">
        <v>919937.74</v>
      </c>
      <c r="CL25" s="75">
        <v>37238843.640000001</v>
      </c>
      <c r="CM25" s="75">
        <v>0</v>
      </c>
      <c r="CN25" s="75">
        <v>0</v>
      </c>
      <c r="CO25" s="75">
        <v>16520625.67</v>
      </c>
      <c r="CP25" s="75">
        <v>70819</v>
      </c>
      <c r="CQ25" s="75">
        <v>135534559.46000001</v>
      </c>
      <c r="CR25" s="75">
        <v>3237867.35</v>
      </c>
      <c r="CS25" s="75">
        <v>41275240.18</v>
      </c>
      <c r="CT25" s="75">
        <v>456644890.63</v>
      </c>
      <c r="CU25" s="75">
        <v>7469374.1200000001</v>
      </c>
      <c r="CV25" s="75">
        <v>250000</v>
      </c>
      <c r="CW25" s="77"/>
      <c r="CX25" s="75">
        <v>403727342.55000001</v>
      </c>
      <c r="CY25" s="75">
        <f t="shared" si="13"/>
        <v>45198173.959999979</v>
      </c>
      <c r="CZ25" s="75">
        <v>6192292.5300000003</v>
      </c>
      <c r="DA25" s="75">
        <v>10572389.02</v>
      </c>
      <c r="DB25" s="77"/>
      <c r="DC25" s="75">
        <f t="shared" si="14"/>
        <v>7222445982.2800007</v>
      </c>
      <c r="DD25" s="77"/>
      <c r="DE25" s="77"/>
      <c r="DF25" s="77"/>
      <c r="DG25" s="77"/>
      <c r="DH25" s="75">
        <v>6922585663.8699999</v>
      </c>
      <c r="DI25" s="75">
        <v>299860318.41000003</v>
      </c>
      <c r="DJ25" s="77"/>
      <c r="DK25" s="77"/>
      <c r="DL25" s="75">
        <v>6676193559.0200005</v>
      </c>
      <c r="DM25" s="75">
        <v>7210886041</v>
      </c>
      <c r="DN25" s="75">
        <v>7279171033.6700001</v>
      </c>
      <c r="DO25" s="78">
        <v>1045</v>
      </c>
      <c r="DP25" s="75">
        <f t="shared" si="15"/>
        <v>-68284992.670000076</v>
      </c>
      <c r="DQ25" s="75">
        <v>3072627.34</v>
      </c>
      <c r="DR25" s="79">
        <f t="shared" si="16"/>
        <v>0.77927900206791301</v>
      </c>
      <c r="DS25" s="79"/>
      <c r="DT25" s="79"/>
      <c r="DU25" s="79">
        <f t="shared" si="17"/>
        <v>-6.0506477487026542</v>
      </c>
      <c r="DV25" s="79">
        <f t="shared" si="18"/>
        <v>-534.19078883479619</v>
      </c>
      <c r="DW25" s="80"/>
      <c r="DX25" s="79">
        <f t="shared" si="19"/>
        <v>-5971874.7829569373</v>
      </c>
      <c r="DY25" s="79">
        <f t="shared" si="20"/>
        <v>-65344.490593301511</v>
      </c>
      <c r="DZ25" s="79">
        <f t="shared" si="2"/>
        <v>13.488305598927234</v>
      </c>
      <c r="EA25" s="79">
        <f t="shared" si="3"/>
        <v>86.503997277768363</v>
      </c>
      <c r="EB25" s="79">
        <f t="shared" si="21"/>
        <v>10.992217506199713</v>
      </c>
      <c r="EC25" s="79">
        <f t="shared" si="22"/>
        <v>94.31682675381127</v>
      </c>
      <c r="ED25" s="79">
        <f t="shared" si="4"/>
        <v>6965713.9078181814</v>
      </c>
      <c r="EE25" s="79">
        <f t="shared" si="5"/>
        <v>80.813242911889461</v>
      </c>
      <c r="EF25" s="79">
        <f t="shared" si="23"/>
        <v>-0.94697090318363109</v>
      </c>
      <c r="EG25" s="79">
        <f t="shared" si="6"/>
        <v>0.3129468393643855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25"/>
  <sheetViews>
    <sheetView tabSelected="1" zoomScale="70" zoomScaleNormal="70" zoomScaleSheetLayoutView="100" workbookViewId="0">
      <selection activeCell="CV10" sqref="CV10"/>
    </sheetView>
  </sheetViews>
  <sheetFormatPr defaultRowHeight="14.4" x14ac:dyDescent="0.3"/>
  <cols>
    <col min="1" max="1" width="18.33203125" style="88" customWidth="1"/>
    <col min="2" max="2" width="12.88671875" style="87" bestFit="1" customWidth="1"/>
    <col min="3" max="3" width="14.109375" style="87" customWidth="1"/>
    <col min="4" max="4" width="16.33203125" style="87" customWidth="1"/>
    <col min="5" max="5" width="14.109375" style="87" customWidth="1"/>
    <col min="6" max="6" width="11.88671875" style="87" customWidth="1"/>
    <col min="7" max="7" width="19.44140625" style="87" customWidth="1"/>
    <col min="8" max="8" width="15.44140625" style="87" customWidth="1"/>
    <col min="9" max="9" width="11.6640625" style="87" bestFit="1" customWidth="1"/>
    <col min="10" max="10" width="14" style="87" customWidth="1"/>
    <col min="11" max="11" width="16.109375" style="87" customWidth="1"/>
    <col min="12" max="12" width="11.5546875" style="87" customWidth="1"/>
    <col min="13" max="13" width="12.5546875" style="87" customWidth="1"/>
    <col min="14" max="14" width="15.44140625" style="87" customWidth="1"/>
    <col min="15" max="15" width="14.109375" style="87" customWidth="1"/>
    <col min="16" max="16" width="14.33203125" style="87" customWidth="1"/>
    <col min="17" max="17" width="14.6640625" style="87" customWidth="1"/>
    <col min="18" max="18" width="11.6640625" style="87" bestFit="1" customWidth="1"/>
    <col min="19" max="19" width="12.5546875" style="87" customWidth="1"/>
    <col min="20" max="20" width="12.6640625" style="87" customWidth="1"/>
    <col min="21" max="21" width="14.109375" style="87" customWidth="1"/>
    <col min="22" max="22" width="13.44140625" style="87" customWidth="1"/>
    <col min="23" max="23" width="12.5546875" style="87" customWidth="1"/>
    <col min="24" max="24" width="15.5546875" style="87" customWidth="1"/>
    <col min="25" max="25" width="13.109375" style="87" customWidth="1"/>
    <col min="26" max="26" width="13.33203125" style="87" customWidth="1"/>
    <col min="27" max="27" width="10.109375" style="87" bestFit="1" customWidth="1"/>
    <col min="28" max="28" width="10.88671875" style="87" bestFit="1" customWidth="1"/>
    <col min="29" max="29" width="12.109375" style="87" customWidth="1"/>
    <col min="30" max="30" width="11.44140625" style="87" customWidth="1"/>
    <col min="31" max="31" width="10.44140625" style="87" bestFit="1" customWidth="1"/>
    <col min="32" max="32" width="13.109375" style="87" customWidth="1"/>
    <col min="33" max="33" width="12" style="87" customWidth="1"/>
    <col min="34" max="34" width="10.109375" style="87" bestFit="1" customWidth="1"/>
    <col min="35" max="35" width="11.33203125" style="87" customWidth="1"/>
    <col min="36" max="36" width="10.109375" style="87" bestFit="1" customWidth="1"/>
    <col min="37" max="37" width="11.33203125" style="87" customWidth="1"/>
    <col min="38" max="39" width="11.6640625" style="87" bestFit="1" customWidth="1"/>
    <col min="40" max="40" width="12.33203125" style="87" customWidth="1"/>
    <col min="41" max="41" width="10.88671875" style="87" bestFit="1" customWidth="1"/>
    <col min="42" max="42" width="12" style="87" customWidth="1"/>
    <col min="43" max="43" width="10.88671875" style="87" bestFit="1" customWidth="1"/>
    <col min="44" max="44" width="10.109375" style="87" bestFit="1" customWidth="1"/>
    <col min="45" max="45" width="12" style="87" customWidth="1"/>
    <col min="46" max="50" width="10.109375" style="87" bestFit="1" customWidth="1"/>
    <col min="51" max="51" width="10.88671875" style="87" bestFit="1" customWidth="1"/>
    <col min="52" max="52" width="12" style="87" customWidth="1"/>
    <col min="53" max="53" width="10.109375" style="87" bestFit="1" customWidth="1"/>
    <col min="54" max="54" width="12.88671875" style="87" customWidth="1"/>
    <col min="55" max="55" width="13.109375" style="87" customWidth="1"/>
    <col min="56" max="56" width="10.109375" style="87" bestFit="1" customWidth="1"/>
    <col min="57" max="57" width="12.6640625" style="87" customWidth="1"/>
    <col min="58" max="58" width="12.5546875" style="87" bestFit="1" customWidth="1"/>
    <col min="59" max="60" width="12.6640625" style="87" customWidth="1"/>
    <col min="61" max="61" width="11.5546875" style="87" customWidth="1"/>
    <col min="62" max="64" width="12.88671875" style="87" customWidth="1"/>
    <col min="65" max="66" width="12.33203125" style="87" customWidth="1"/>
    <col min="67" max="67" width="12" style="87" customWidth="1"/>
    <col min="68" max="68" width="14.5546875" style="87" bestFit="1" customWidth="1"/>
    <col min="69" max="69" width="12.5546875" style="87" bestFit="1" customWidth="1"/>
    <col min="70" max="77" width="12.44140625" style="87" customWidth="1"/>
    <col min="78" max="78" width="12.88671875" style="87" customWidth="1"/>
    <col min="79" max="79" width="11.109375" style="87" customWidth="1"/>
    <col min="80" max="80" width="12.33203125" style="87" customWidth="1"/>
    <col min="81" max="81" width="11.44140625" style="87" customWidth="1"/>
    <col min="82" max="84" width="13.33203125" style="87" customWidth="1"/>
    <col min="85" max="85" width="10.88671875" style="87" bestFit="1" customWidth="1"/>
    <col min="86" max="86" width="13.109375" style="87" customWidth="1"/>
    <col min="87" max="87" width="11.6640625" style="87" bestFit="1" customWidth="1"/>
    <col min="88" max="89" width="13.88671875" style="87" customWidth="1"/>
    <col min="90" max="90" width="12.44140625" style="87" customWidth="1"/>
    <col min="91" max="91" width="11.6640625" style="87" bestFit="1" customWidth="1"/>
    <col min="92" max="93" width="12.88671875" style="87" customWidth="1"/>
    <col min="94" max="94" width="15.88671875" style="87" customWidth="1"/>
    <col min="95" max="96" width="11.6640625" style="87" bestFit="1" customWidth="1"/>
    <col min="97" max="97" width="10" style="87" bestFit="1" customWidth="1"/>
    <col min="98" max="98" width="10.88671875" style="87" bestFit="1" customWidth="1"/>
    <col min="99" max="99" width="11.6640625" style="87" bestFit="1" customWidth="1"/>
    <col min="100" max="100" width="10.88671875" style="87" bestFit="1" customWidth="1"/>
    <col min="101" max="101" width="10" style="87" bestFit="1" customWidth="1"/>
    <col min="102" max="103" width="11.6640625" style="87" bestFit="1" customWidth="1"/>
    <col min="104" max="104" width="10.88671875" style="87" bestFit="1" customWidth="1"/>
    <col min="105" max="105" width="13.109375" style="87" customWidth="1"/>
    <col min="106" max="106" width="11" style="87" customWidth="1"/>
    <col min="107" max="107" width="13.88671875" style="87" customWidth="1"/>
    <col min="108" max="109" width="0" style="87" hidden="1" customWidth="1"/>
    <col min="110" max="110" width="15.5546875" style="87" customWidth="1"/>
    <col min="111" max="111" width="14.6640625" style="87" customWidth="1"/>
    <col min="112" max="113" width="2.5546875" style="87" customWidth="1"/>
    <col min="114" max="116" width="12.5546875" style="87" bestFit="1" customWidth="1"/>
    <col min="117" max="119" width="14.6640625" style="87" customWidth="1"/>
    <col min="120" max="120" width="12.33203125" style="87" customWidth="1"/>
    <col min="121" max="122" width="0" style="87" hidden="1" customWidth="1"/>
    <col min="123" max="123" width="9.33203125" style="87" bestFit="1" customWidth="1"/>
    <col min="124" max="124" width="13.33203125" style="87" customWidth="1"/>
    <col min="125" max="125" width="2.109375" style="87" customWidth="1"/>
    <col min="126" max="126" width="13.88671875" style="87" customWidth="1"/>
    <col min="127" max="127" width="13.109375" style="87" customWidth="1"/>
    <col min="128" max="128" width="10.109375" style="87" bestFit="1" customWidth="1"/>
    <col min="129" max="129" width="11.109375" style="87" bestFit="1" customWidth="1"/>
    <col min="130" max="130" width="11.44140625" style="87" customWidth="1"/>
    <col min="131" max="131" width="11.109375" style="87" bestFit="1" customWidth="1"/>
    <col min="132" max="132" width="12.33203125" style="87" customWidth="1"/>
    <col min="133" max="133" width="9.33203125" style="87" bestFit="1" customWidth="1"/>
    <col min="134" max="134" width="11.109375" style="87" customWidth="1"/>
    <col min="135" max="135" width="9.33203125" style="87" bestFit="1" customWidth="1"/>
    <col min="136" max="16384" width="8.88671875" style="87"/>
  </cols>
  <sheetData>
    <row r="1" spans="1:135" s="109" customFormat="1" ht="99" customHeight="1" x14ac:dyDescent="0.3">
      <c r="A1" s="126" t="s">
        <v>0</v>
      </c>
      <c r="B1" s="111" t="s">
        <v>60</v>
      </c>
      <c r="C1" s="125" t="s">
        <v>199</v>
      </c>
      <c r="D1" s="111" t="s">
        <v>198</v>
      </c>
      <c r="E1" s="125" t="s">
        <v>197</v>
      </c>
      <c r="F1" s="125" t="s">
        <v>196</v>
      </c>
      <c r="G1" s="111" t="s">
        <v>195</v>
      </c>
      <c r="H1" s="125" t="s">
        <v>194</v>
      </c>
      <c r="I1" s="118" t="s">
        <v>87</v>
      </c>
      <c r="J1" s="114" t="s">
        <v>106</v>
      </c>
      <c r="K1" s="114" t="s">
        <v>107</v>
      </c>
      <c r="L1" s="114" t="s">
        <v>108</v>
      </c>
      <c r="M1" s="114" t="s">
        <v>109</v>
      </c>
      <c r="N1" s="111" t="s">
        <v>193</v>
      </c>
      <c r="O1" s="111" t="s">
        <v>56</v>
      </c>
      <c r="P1" s="125" t="s">
        <v>192</v>
      </c>
      <c r="Q1" s="125" t="s">
        <v>191</v>
      </c>
      <c r="R1" s="124" t="s">
        <v>87</v>
      </c>
      <c r="S1" s="123" t="s">
        <v>190</v>
      </c>
      <c r="T1" s="122" t="s">
        <v>189</v>
      </c>
      <c r="U1" s="70" t="s">
        <v>113</v>
      </c>
      <c r="V1" s="121" t="s">
        <v>188</v>
      </c>
      <c r="W1" s="121" t="s">
        <v>187</v>
      </c>
      <c r="X1" s="111" t="s">
        <v>186</v>
      </c>
      <c r="Y1" s="70" t="s">
        <v>115</v>
      </c>
      <c r="Z1" s="70" t="s">
        <v>116</v>
      </c>
      <c r="AA1" s="120">
        <v>41030900</v>
      </c>
      <c r="AB1" s="120">
        <v>41031000</v>
      </c>
      <c r="AC1" s="119" t="s">
        <v>117</v>
      </c>
      <c r="AD1" s="119" t="s">
        <v>185</v>
      </c>
      <c r="AE1" s="120">
        <v>41032600</v>
      </c>
      <c r="AF1" s="119" t="s">
        <v>184</v>
      </c>
      <c r="AG1" s="119" t="s">
        <v>183</v>
      </c>
      <c r="AH1" s="120">
        <v>41033500</v>
      </c>
      <c r="AI1" s="119" t="s">
        <v>182</v>
      </c>
      <c r="AJ1" s="120">
        <v>41033700</v>
      </c>
      <c r="AK1" s="119" t="s">
        <v>181</v>
      </c>
      <c r="AL1" s="120">
        <v>41033900</v>
      </c>
      <c r="AM1" s="120">
        <v>41034200</v>
      </c>
      <c r="AN1" s="119" t="s">
        <v>180</v>
      </c>
      <c r="AO1" s="120">
        <v>41034500</v>
      </c>
      <c r="AP1" s="119" t="s">
        <v>179</v>
      </c>
      <c r="AQ1" s="120">
        <v>41034900</v>
      </c>
      <c r="AR1" s="120">
        <v>41035100</v>
      </c>
      <c r="AS1" s="119" t="s">
        <v>178</v>
      </c>
      <c r="AT1" s="120">
        <v>41035700</v>
      </c>
      <c r="AU1" s="120">
        <v>41035800</v>
      </c>
      <c r="AV1" s="120">
        <v>41035900</v>
      </c>
      <c r="AW1" s="120">
        <v>41036100</v>
      </c>
      <c r="AX1" s="120">
        <v>41036200</v>
      </c>
      <c r="AY1" s="120">
        <v>41036600</v>
      </c>
      <c r="AZ1" s="119" t="s">
        <v>177</v>
      </c>
      <c r="BA1" s="120">
        <v>41037000</v>
      </c>
      <c r="BB1" s="119" t="s">
        <v>176</v>
      </c>
      <c r="BC1" s="119" t="s">
        <v>175</v>
      </c>
      <c r="BD1" s="120">
        <v>41039700</v>
      </c>
      <c r="BE1" s="118" t="s">
        <v>87</v>
      </c>
      <c r="BF1" s="120">
        <v>90010200</v>
      </c>
      <c r="BG1" s="120">
        <v>41010200</v>
      </c>
      <c r="BH1" s="120">
        <v>41010900</v>
      </c>
      <c r="BI1" s="120">
        <v>41020900</v>
      </c>
      <c r="BJ1" s="120">
        <v>41030300</v>
      </c>
      <c r="BK1" s="120">
        <v>41030400</v>
      </c>
      <c r="BL1" s="120">
        <v>41035000</v>
      </c>
      <c r="BM1" s="119" t="s">
        <v>174</v>
      </c>
      <c r="BN1" s="119" t="s">
        <v>173</v>
      </c>
      <c r="BO1" s="111" t="s">
        <v>26</v>
      </c>
      <c r="BP1" s="111" t="s">
        <v>27</v>
      </c>
      <c r="BQ1" s="118" t="s">
        <v>87</v>
      </c>
      <c r="BR1" s="117" t="s">
        <v>172</v>
      </c>
      <c r="BS1" s="117" t="s">
        <v>171</v>
      </c>
      <c r="BT1" s="117" t="s">
        <v>170</v>
      </c>
      <c r="BU1" s="117" t="s">
        <v>169</v>
      </c>
      <c r="BV1" s="117" t="s">
        <v>168</v>
      </c>
      <c r="BW1" s="117" t="s">
        <v>167</v>
      </c>
      <c r="BX1" s="117" t="s">
        <v>166</v>
      </c>
      <c r="BY1" s="117" t="s">
        <v>165</v>
      </c>
      <c r="BZ1" s="117" t="s">
        <v>164</v>
      </c>
      <c r="CA1" s="117" t="s">
        <v>163</v>
      </c>
      <c r="CB1" s="117" t="s">
        <v>162</v>
      </c>
      <c r="CC1" s="117" t="s">
        <v>161</v>
      </c>
      <c r="CD1" s="117" t="s">
        <v>160</v>
      </c>
      <c r="CE1" s="114" t="s">
        <v>159</v>
      </c>
      <c r="CF1" s="114" t="s">
        <v>158</v>
      </c>
      <c r="CG1" s="114" t="s">
        <v>97</v>
      </c>
      <c r="CH1" s="115" t="s">
        <v>28</v>
      </c>
      <c r="CI1" s="116" t="s">
        <v>87</v>
      </c>
      <c r="CJ1" s="114" t="s">
        <v>157</v>
      </c>
      <c r="CK1" s="114" t="s">
        <v>156</v>
      </c>
      <c r="CL1" s="114" t="s">
        <v>155</v>
      </c>
      <c r="CM1" s="114" t="s">
        <v>97</v>
      </c>
      <c r="CN1" s="115" t="s">
        <v>29</v>
      </c>
      <c r="CO1" s="114" t="s">
        <v>154</v>
      </c>
      <c r="CP1" s="113" t="s">
        <v>97</v>
      </c>
      <c r="CQ1" s="111" t="s">
        <v>30</v>
      </c>
      <c r="CR1" s="111" t="s">
        <v>31</v>
      </c>
      <c r="CS1" s="111" t="s">
        <v>32</v>
      </c>
      <c r="CT1" s="111" t="s">
        <v>33</v>
      </c>
      <c r="CU1" s="111" t="s">
        <v>34</v>
      </c>
      <c r="CV1" s="111" t="s">
        <v>35</v>
      </c>
      <c r="CW1" s="111" t="s">
        <v>36</v>
      </c>
      <c r="CX1" s="111" t="s">
        <v>37</v>
      </c>
      <c r="CY1" s="111" t="s">
        <v>38</v>
      </c>
      <c r="CZ1" s="111" t="s">
        <v>39</v>
      </c>
      <c r="DA1" s="111" t="s">
        <v>40</v>
      </c>
      <c r="DB1" s="111" t="s">
        <v>41</v>
      </c>
      <c r="DC1" s="111" t="s">
        <v>42</v>
      </c>
      <c r="DD1" s="111" t="s">
        <v>20</v>
      </c>
      <c r="DE1" s="111" t="s">
        <v>21</v>
      </c>
      <c r="DF1" s="111" t="s">
        <v>62</v>
      </c>
      <c r="DG1" s="111" t="s">
        <v>61</v>
      </c>
      <c r="DH1" s="111" t="s">
        <v>48</v>
      </c>
      <c r="DI1" s="111" t="s">
        <v>25</v>
      </c>
      <c r="DJ1" s="111" t="s">
        <v>45</v>
      </c>
      <c r="DK1" s="111" t="s">
        <v>46</v>
      </c>
      <c r="DL1" s="111" t="s">
        <v>47</v>
      </c>
      <c r="DM1" s="112" t="s">
        <v>80</v>
      </c>
      <c r="DN1" s="111" t="s">
        <v>81</v>
      </c>
      <c r="DO1" s="111" t="s">
        <v>100</v>
      </c>
      <c r="DP1" s="110" t="s">
        <v>65</v>
      </c>
      <c r="DQ1" s="110" t="s">
        <v>66</v>
      </c>
      <c r="DR1" s="110" t="s">
        <v>67</v>
      </c>
      <c r="DS1" s="110" t="s">
        <v>68</v>
      </c>
      <c r="DT1" s="110" t="s">
        <v>69</v>
      </c>
      <c r="DU1" s="110" t="s">
        <v>70</v>
      </c>
      <c r="DV1" s="110" t="s">
        <v>71</v>
      </c>
      <c r="DW1" s="110" t="s">
        <v>72</v>
      </c>
      <c r="DX1" s="110" t="s">
        <v>73</v>
      </c>
      <c r="DY1" s="110" t="s">
        <v>74</v>
      </c>
      <c r="DZ1" s="110" t="s">
        <v>75</v>
      </c>
      <c r="EA1" s="110" t="s">
        <v>76</v>
      </c>
      <c r="EB1" s="110" t="s">
        <v>77</v>
      </c>
      <c r="EC1" s="110" t="s">
        <v>78</v>
      </c>
      <c r="ED1" s="110" t="s">
        <v>79</v>
      </c>
      <c r="EE1" s="110" t="s">
        <v>83</v>
      </c>
    </row>
    <row r="2" spans="1:135" s="89" customFormat="1" ht="14.25" customHeight="1" x14ac:dyDescent="0.25">
      <c r="A2" s="105" t="s">
        <v>63</v>
      </c>
      <c r="B2" s="94">
        <v>21445369051.849998</v>
      </c>
      <c r="C2" s="94">
        <v>6780778647.21</v>
      </c>
      <c r="D2" s="94">
        <v>4028895475.8800001</v>
      </c>
      <c r="E2" s="94">
        <v>68781666.920000002</v>
      </c>
      <c r="F2" s="94">
        <v>11457.81</v>
      </c>
      <c r="G2" s="94">
        <v>41922409.869999997</v>
      </c>
      <c r="H2" s="94">
        <v>1330205204.5999999</v>
      </c>
      <c r="I2" s="99">
        <f>SUM(J2:M2)</f>
        <v>1330205204.5999999</v>
      </c>
      <c r="J2" s="94">
        <v>81290089.870000005</v>
      </c>
      <c r="K2" s="94">
        <v>125866287.34</v>
      </c>
      <c r="L2" s="94">
        <v>33463013.82</v>
      </c>
      <c r="M2" s="94">
        <v>1089585813.5699999</v>
      </c>
      <c r="N2" s="94">
        <v>82714577.060000002</v>
      </c>
      <c r="O2" s="94">
        <v>8225038830.5299997</v>
      </c>
      <c r="P2" s="94">
        <v>12390096727.83</v>
      </c>
      <c r="Q2" s="94">
        <v>1084641700</v>
      </c>
      <c r="R2" s="99">
        <f>S2+T2+U2+V2+W2</f>
        <v>1084641700</v>
      </c>
      <c r="S2" s="94">
        <v>301235800</v>
      </c>
      <c r="T2" s="94">
        <v>745456500</v>
      </c>
      <c r="U2" s="94">
        <v>37949400</v>
      </c>
      <c r="V2" s="94">
        <v>0</v>
      </c>
      <c r="W2" s="94">
        <v>0</v>
      </c>
      <c r="X2" s="94">
        <v>11305455027.83</v>
      </c>
      <c r="Y2" s="94">
        <v>2093117666.1099999</v>
      </c>
      <c r="Z2" s="94">
        <v>3423059876.5100002</v>
      </c>
      <c r="AA2" s="94">
        <v>0</v>
      </c>
      <c r="AB2" s="94">
        <v>268039402.78999999</v>
      </c>
      <c r="AC2" s="94">
        <v>0</v>
      </c>
      <c r="AD2" s="94">
        <v>0</v>
      </c>
      <c r="AE2" s="100">
        <v>5672400</v>
      </c>
      <c r="AF2" s="100">
        <v>45274070.049999997</v>
      </c>
      <c r="AG2" s="100">
        <v>238198600</v>
      </c>
      <c r="AH2" s="94">
        <v>7977250</v>
      </c>
      <c r="AI2" s="94">
        <v>28247215.379999999</v>
      </c>
      <c r="AJ2" s="94">
        <v>766765.25</v>
      </c>
      <c r="AK2" s="94">
        <v>599000</v>
      </c>
      <c r="AL2" s="94">
        <v>2366034700</v>
      </c>
      <c r="AM2" s="94">
        <v>2289067800</v>
      </c>
      <c r="AN2" s="94">
        <v>7855112.5499999998</v>
      </c>
      <c r="AO2" s="94">
        <v>418879481</v>
      </c>
      <c r="AP2" s="94">
        <v>0</v>
      </c>
      <c r="AQ2" s="94">
        <v>15705774</v>
      </c>
      <c r="AR2" s="94">
        <v>0</v>
      </c>
      <c r="AS2" s="94">
        <v>2429378.4300000002</v>
      </c>
      <c r="AT2" s="94">
        <v>0</v>
      </c>
      <c r="AU2" s="94">
        <v>32349291.489999998</v>
      </c>
      <c r="AV2" s="94">
        <v>0</v>
      </c>
      <c r="AW2" s="94">
        <v>15969178.4</v>
      </c>
      <c r="AX2" s="94">
        <v>0</v>
      </c>
      <c r="AY2" s="94">
        <v>42978234.490000002</v>
      </c>
      <c r="AZ2" s="94">
        <v>0</v>
      </c>
      <c r="BA2" s="94">
        <v>3233831.38</v>
      </c>
      <c r="BB2" s="94">
        <v>0</v>
      </c>
      <c r="BC2" s="94">
        <v>0</v>
      </c>
      <c r="BD2" s="94">
        <v>0</v>
      </c>
      <c r="BE2" s="99">
        <f>SUM(Y2:BD2)</f>
        <v>11305455027.829998</v>
      </c>
      <c r="BF2" s="94">
        <v>20615135558.360001</v>
      </c>
      <c r="BG2" s="94">
        <v>0</v>
      </c>
      <c r="BH2" s="94">
        <v>0</v>
      </c>
      <c r="BI2" s="94">
        <v>0</v>
      </c>
      <c r="BJ2" s="94">
        <v>7277411.3300000001</v>
      </c>
      <c r="BK2" s="100">
        <v>1602627.81</v>
      </c>
      <c r="BL2" s="100">
        <v>771935450.62</v>
      </c>
      <c r="BM2" s="94">
        <v>49418003.729999997</v>
      </c>
      <c r="BN2" s="94">
        <v>0</v>
      </c>
      <c r="BO2" s="94">
        <v>894951028.26999998</v>
      </c>
      <c r="BP2" s="94">
        <v>5342070552.0299997</v>
      </c>
      <c r="BQ2" s="99">
        <f>SUM(BR2:CG2)</f>
        <v>5342070552.0300007</v>
      </c>
      <c r="BR2" s="94">
        <v>1072987014.3</v>
      </c>
      <c r="BS2" s="94">
        <v>3108160915.6300001</v>
      </c>
      <c r="BT2" s="94">
        <v>3025657.66</v>
      </c>
      <c r="BU2" s="94">
        <v>54037670.759999998</v>
      </c>
      <c r="BV2" s="94">
        <v>10866776.58</v>
      </c>
      <c r="BW2" s="94">
        <v>46706343.340000004</v>
      </c>
      <c r="BX2" s="94">
        <v>183679467.81</v>
      </c>
      <c r="BY2" s="94">
        <v>30611908.140000001</v>
      </c>
      <c r="BZ2" s="94">
        <v>86976952.75</v>
      </c>
      <c r="CA2" s="94">
        <v>387551963.99000001</v>
      </c>
      <c r="CB2" s="108">
        <v>191438970.50999999</v>
      </c>
      <c r="CC2" s="108">
        <v>21686656.609999999</v>
      </c>
      <c r="CD2" s="108">
        <v>370024.78</v>
      </c>
      <c r="CE2" s="94">
        <v>151768.62</v>
      </c>
      <c r="CF2" s="94">
        <v>30348273.09</v>
      </c>
      <c r="CG2" s="98">
        <v>113470187.45999999</v>
      </c>
      <c r="CH2" s="94">
        <v>3584001619.4499998</v>
      </c>
      <c r="CI2" s="99">
        <f>SUM(CJ2:CM2)</f>
        <v>3584001619.4499998</v>
      </c>
      <c r="CJ2" s="94">
        <v>1671719958.28</v>
      </c>
      <c r="CK2" s="94">
        <v>51762188.020000003</v>
      </c>
      <c r="CL2" s="94">
        <v>1033495.4</v>
      </c>
      <c r="CM2" s="94">
        <v>1859485977.75</v>
      </c>
      <c r="CN2" s="94">
        <v>6327670982.7600002</v>
      </c>
      <c r="CO2" s="94">
        <v>3423059876.5100002</v>
      </c>
      <c r="CP2" s="98">
        <v>2904611106.25</v>
      </c>
      <c r="CQ2" s="94">
        <v>778477014.69000006</v>
      </c>
      <c r="CR2" s="94">
        <v>581123924.71000004</v>
      </c>
      <c r="CS2" s="94">
        <v>24907063.41</v>
      </c>
      <c r="CT2" s="94">
        <v>161017786.09</v>
      </c>
      <c r="CU2" s="94">
        <v>774436689.61000001</v>
      </c>
      <c r="CV2" s="94">
        <v>102815513.18000001</v>
      </c>
      <c r="CW2" s="94">
        <v>28368457.210000001</v>
      </c>
      <c r="CX2" s="94">
        <v>685616213.69000006</v>
      </c>
      <c r="CY2" s="94">
        <v>333540988.06999999</v>
      </c>
      <c r="CZ2" s="94">
        <v>160517104.40000001</v>
      </c>
      <c r="DA2" s="94">
        <v>20914059057.599998</v>
      </c>
      <c r="DB2" s="103">
        <v>0</v>
      </c>
      <c r="DC2" s="94">
        <v>-503027388.88</v>
      </c>
      <c r="DD2" s="97"/>
      <c r="DE2" s="97"/>
      <c r="DF2" s="91">
        <v>15685544293.199999</v>
      </c>
      <c r="DG2" s="91">
        <v>5228514764.3999996</v>
      </c>
      <c r="DH2" s="97"/>
      <c r="DI2" s="96"/>
      <c r="DJ2" s="94">
        <v>19079217246.349998</v>
      </c>
      <c r="DK2" s="94">
        <v>20279749095.720001</v>
      </c>
      <c r="DL2" s="94">
        <v>21445369051.849998</v>
      </c>
      <c r="DM2" s="95">
        <v>1602.2</v>
      </c>
      <c r="DN2" s="103">
        <v>503027388.88</v>
      </c>
      <c r="DO2" s="107">
        <v>0</v>
      </c>
      <c r="DP2" s="90">
        <f>(B2-DF2-DG2)/B2*100</f>
        <v>2.4775045510544205</v>
      </c>
      <c r="DQ2" s="90"/>
      <c r="DR2" s="90"/>
      <c r="DS2" s="90">
        <f>((C2+H2)-DF2)/(C2+H2)</f>
        <v>-0.9338645693024904</v>
      </c>
      <c r="DT2" s="90">
        <f>(N2-DG2)/N2</f>
        <v>-62.211527523223715</v>
      </c>
      <c r="DU2" s="92"/>
      <c r="DV2" s="91">
        <f>(C2+H2-DF2-DG2)/DM2</f>
        <v>-7990934.4687242536</v>
      </c>
      <c r="DW2" s="91">
        <f>DN2/DM2</f>
        <v>313960.42246910499</v>
      </c>
      <c r="DX2" s="90">
        <f>(C2+H2)/B2*100</f>
        <v>37.821610027784999</v>
      </c>
      <c r="DY2" s="90">
        <f>P2/B2*100</f>
        <v>57.775162077526289</v>
      </c>
      <c r="DZ2" s="90">
        <f>C2/DA2*100</f>
        <v>32.422107198487232</v>
      </c>
      <c r="EA2" s="90">
        <f>P2/DJ2*100</f>
        <v>64.940278041020377</v>
      </c>
      <c r="EB2" s="91">
        <f>B2/DM2</f>
        <v>13384951.34930096</v>
      </c>
      <c r="EC2" s="90">
        <f>C2/O2*100</f>
        <v>82.44068857208137</v>
      </c>
      <c r="ED2" s="90">
        <f>(DK2-DL2)/DK2*100</f>
        <v>-5.7477040304014357</v>
      </c>
      <c r="EE2" s="90">
        <f>DO2/(C2+H2)*100</f>
        <v>0</v>
      </c>
    </row>
    <row r="3" spans="1:135" s="89" customFormat="1" ht="14.25" customHeight="1" x14ac:dyDescent="0.25">
      <c r="A3" s="105" t="s">
        <v>64</v>
      </c>
      <c r="B3" s="94">
        <v>14075950877.66</v>
      </c>
      <c r="C3" s="94">
        <v>4052391051.98</v>
      </c>
      <c r="D3" s="94">
        <v>2119756660.5799999</v>
      </c>
      <c r="E3" s="94">
        <v>43231952.710000001</v>
      </c>
      <c r="F3" s="94">
        <v>4413.6400000000003</v>
      </c>
      <c r="G3" s="94">
        <v>46789227.299999997</v>
      </c>
      <c r="H3" s="94">
        <v>618507572.80999994</v>
      </c>
      <c r="I3" s="99">
        <f>SUM(J3:M3)</f>
        <v>618507572.80999994</v>
      </c>
      <c r="J3" s="94">
        <v>93575132.269999996</v>
      </c>
      <c r="K3" s="94">
        <v>95841860.519999996</v>
      </c>
      <c r="L3" s="94">
        <v>39755985.469999999</v>
      </c>
      <c r="M3" s="94">
        <v>389334594.55000001</v>
      </c>
      <c r="N3" s="94">
        <v>47452014.090000004</v>
      </c>
      <c r="O3" s="94">
        <v>4726060337.4799995</v>
      </c>
      <c r="P3" s="94">
        <v>8901963746</v>
      </c>
      <c r="Q3" s="94">
        <v>881912100</v>
      </c>
      <c r="R3" s="99">
        <f>S3+T3+U3+V3+W3</f>
        <v>881912100</v>
      </c>
      <c r="S3" s="94">
        <v>322073200</v>
      </c>
      <c r="T3" s="94">
        <v>515714900</v>
      </c>
      <c r="U3" s="94">
        <v>44124000</v>
      </c>
      <c r="V3" s="94">
        <v>0</v>
      </c>
      <c r="W3" s="94">
        <v>0</v>
      </c>
      <c r="X3" s="94">
        <v>8020051646</v>
      </c>
      <c r="Y3" s="94">
        <v>2024840751.5699999</v>
      </c>
      <c r="Z3" s="94">
        <v>1956731912.8699999</v>
      </c>
      <c r="AA3" s="94">
        <v>0</v>
      </c>
      <c r="AB3" s="94">
        <v>118849000</v>
      </c>
      <c r="AC3" s="94">
        <v>0</v>
      </c>
      <c r="AD3" s="94">
        <v>0</v>
      </c>
      <c r="AE3" s="100">
        <v>3691500</v>
      </c>
      <c r="AF3" s="100">
        <v>49077814.600000001</v>
      </c>
      <c r="AG3" s="100">
        <v>151547300</v>
      </c>
      <c r="AH3" s="94">
        <v>0</v>
      </c>
      <c r="AI3" s="94">
        <v>13943898.57</v>
      </c>
      <c r="AJ3" s="94">
        <v>505512.54</v>
      </c>
      <c r="AK3" s="94">
        <v>598984.76</v>
      </c>
      <c r="AL3" s="94">
        <v>1915489000</v>
      </c>
      <c r="AM3" s="94">
        <v>1459302100</v>
      </c>
      <c r="AN3" s="94">
        <v>3337600</v>
      </c>
      <c r="AO3" s="94">
        <v>193879764</v>
      </c>
      <c r="AP3" s="94">
        <v>0</v>
      </c>
      <c r="AQ3" s="94">
        <v>63338292.109999999</v>
      </c>
      <c r="AR3" s="94">
        <v>9968120.5800000001</v>
      </c>
      <c r="AS3" s="94">
        <v>5088665.7</v>
      </c>
      <c r="AT3" s="94">
        <v>0</v>
      </c>
      <c r="AU3" s="94">
        <v>15685619.220000001</v>
      </c>
      <c r="AV3" s="94">
        <v>0</v>
      </c>
      <c r="AW3" s="94">
        <v>19686057.16</v>
      </c>
      <c r="AX3" s="94">
        <v>0</v>
      </c>
      <c r="AY3" s="94">
        <v>6744023.8200000003</v>
      </c>
      <c r="AZ3" s="94">
        <v>0</v>
      </c>
      <c r="BA3" s="94">
        <v>7745728.5</v>
      </c>
      <c r="BB3" s="94">
        <v>0</v>
      </c>
      <c r="BC3" s="94">
        <v>0</v>
      </c>
      <c r="BD3" s="94">
        <v>0</v>
      </c>
      <c r="BE3" s="99">
        <f>SUM(Y3:BD3)</f>
        <v>8020051645.9999981</v>
      </c>
      <c r="BF3" s="94">
        <v>13628024083.48</v>
      </c>
      <c r="BG3" s="94">
        <v>0</v>
      </c>
      <c r="BH3" s="94">
        <v>0</v>
      </c>
      <c r="BI3" s="94">
        <v>0</v>
      </c>
      <c r="BJ3" s="94">
        <v>6219601</v>
      </c>
      <c r="BK3" s="94">
        <v>0</v>
      </c>
      <c r="BL3" s="100">
        <v>439277050.18000001</v>
      </c>
      <c r="BM3" s="94">
        <v>0</v>
      </c>
      <c r="BN3" s="94">
        <v>0</v>
      </c>
      <c r="BO3" s="94">
        <v>465843093.88999999</v>
      </c>
      <c r="BP3" s="94">
        <v>4000969396.6799998</v>
      </c>
      <c r="BQ3" s="99">
        <f>SUM(BR3:CG3)</f>
        <v>4000969396.6800003</v>
      </c>
      <c r="BR3" s="94">
        <v>670344735.46000004</v>
      </c>
      <c r="BS3" s="94">
        <v>2410719121.5799999</v>
      </c>
      <c r="BT3" s="94">
        <v>5766419.2300000004</v>
      </c>
      <c r="BU3" s="94">
        <v>57179080.549999997</v>
      </c>
      <c r="BV3" s="94">
        <v>0</v>
      </c>
      <c r="BW3" s="94">
        <v>15685619.220000001</v>
      </c>
      <c r="BX3" s="94">
        <v>132232974.52</v>
      </c>
      <c r="BY3" s="94">
        <v>118961549.79000001</v>
      </c>
      <c r="BZ3" s="94">
        <v>82626383.180000007</v>
      </c>
      <c r="CA3" s="94">
        <v>246768561.69</v>
      </c>
      <c r="CB3" s="94">
        <v>144444738.66999999</v>
      </c>
      <c r="CC3" s="94">
        <v>15317402.220000001</v>
      </c>
      <c r="CD3" s="94">
        <v>1997181.13</v>
      </c>
      <c r="CE3" s="94">
        <v>108472.01</v>
      </c>
      <c r="CF3" s="94">
        <v>19009652.300000001</v>
      </c>
      <c r="CG3" s="98">
        <v>79807505.129999995</v>
      </c>
      <c r="CH3" s="94">
        <v>1973720843.97</v>
      </c>
      <c r="CI3" s="99">
        <f>SUM(CJ3:CM3)</f>
        <v>1973720843.97</v>
      </c>
      <c r="CJ3" s="94">
        <v>660052547.16999996</v>
      </c>
      <c r="CK3" s="94">
        <v>51774438.259999998</v>
      </c>
      <c r="CL3" s="94">
        <v>41720955.100000001</v>
      </c>
      <c r="CM3" s="94">
        <v>1220172903.4400001</v>
      </c>
      <c r="CN3" s="94">
        <v>4433905319.3400002</v>
      </c>
      <c r="CO3" s="94">
        <v>1956731912.8699999</v>
      </c>
      <c r="CP3" s="98">
        <v>2477173406.4699998</v>
      </c>
      <c r="CQ3" s="94">
        <v>293138406.49000001</v>
      </c>
      <c r="CR3" s="94">
        <v>375160932.83999997</v>
      </c>
      <c r="CS3" s="94">
        <v>4291776.21</v>
      </c>
      <c r="CT3" s="94">
        <v>104527857.26000001</v>
      </c>
      <c r="CU3" s="94">
        <v>394933618.49000001</v>
      </c>
      <c r="CV3" s="94">
        <v>56958843.100000001</v>
      </c>
      <c r="CW3" s="94">
        <v>9036969.4000000004</v>
      </c>
      <c r="CX3" s="94">
        <v>882221539.25</v>
      </c>
      <c r="CY3" s="94">
        <v>56896925.780000001</v>
      </c>
      <c r="CZ3" s="94">
        <v>13118971.27</v>
      </c>
      <c r="DA3" s="94">
        <v>13586833904.360001</v>
      </c>
      <c r="DB3" s="103">
        <v>0</v>
      </c>
      <c r="DC3" s="94">
        <v>-483010728.87</v>
      </c>
      <c r="DD3" s="97"/>
      <c r="DE3" s="97"/>
      <c r="DF3" s="91">
        <v>11684677157.74</v>
      </c>
      <c r="DG3" s="91">
        <v>1902156746.6200008</v>
      </c>
      <c r="DH3" s="97"/>
      <c r="DI3" s="96"/>
      <c r="DJ3" s="94">
        <v>12512127443.16</v>
      </c>
      <c r="DK3" s="94">
        <v>13598729467.5</v>
      </c>
      <c r="DL3" s="94">
        <v>14075950877.66</v>
      </c>
      <c r="DM3" s="95">
        <v>1042.7</v>
      </c>
      <c r="DN3" s="103">
        <v>481359126.79000002</v>
      </c>
      <c r="DO3" s="93">
        <v>1651602.08</v>
      </c>
      <c r="DP3" s="90">
        <f>(B3-DF3-DG3)/B3*100</f>
        <v>3.4748414338123248</v>
      </c>
      <c r="DQ3" s="90"/>
      <c r="DR3" s="90"/>
      <c r="DS3" s="90">
        <f>((C3+H3)-DF3)/(C3+H3)</f>
        <v>-1.5015908278817192</v>
      </c>
      <c r="DT3" s="90">
        <f>(N3-DG3)/N3</f>
        <v>-39.08590115926944</v>
      </c>
      <c r="DU3" s="92"/>
      <c r="DV3" s="91">
        <f>(C3+H3-DF3-DG3)/DM3</f>
        <v>-8550815.459451424</v>
      </c>
      <c r="DW3" s="91">
        <f>DN3/DM3</f>
        <v>461646.80808477988</v>
      </c>
      <c r="DX3" s="90">
        <f>(C3+H3)/B3*100</f>
        <v>33.183538827229093</v>
      </c>
      <c r="DY3" s="90">
        <f>P3/B3*100</f>
        <v>63.242361552485548</v>
      </c>
      <c r="DZ3" s="90">
        <f>C3/DA3*100</f>
        <v>29.825867310261238</v>
      </c>
      <c r="EA3" s="90">
        <f>P3/DJ3*100</f>
        <v>71.1466837789159</v>
      </c>
      <c r="EB3" s="91">
        <f>B3/DM3</f>
        <v>13499521.317406733</v>
      </c>
      <c r="EC3" s="90">
        <f>C3/O3*100</f>
        <v>85.745647803997159</v>
      </c>
      <c r="ED3" s="90">
        <f>(DK3-DL3)/DK3*100</f>
        <v>-3.5093088019768701</v>
      </c>
      <c r="EE3" s="90">
        <f>DO3/(C3+H3)*100</f>
        <v>3.5359407528872559E-2</v>
      </c>
    </row>
    <row r="4" spans="1:135" s="89" customFormat="1" ht="14.25" customHeight="1" x14ac:dyDescent="0.25">
      <c r="A4" s="101" t="s">
        <v>1</v>
      </c>
      <c r="B4" s="94">
        <v>44519888157.129997</v>
      </c>
      <c r="C4" s="94">
        <v>21314164271.889999</v>
      </c>
      <c r="D4" s="94">
        <v>11297073792.860001</v>
      </c>
      <c r="E4" s="94">
        <v>1247668591.1300001</v>
      </c>
      <c r="F4" s="94">
        <v>-188545.06</v>
      </c>
      <c r="G4" s="94">
        <v>685349812.25999999</v>
      </c>
      <c r="H4" s="94">
        <v>1892008726.4300001</v>
      </c>
      <c r="I4" s="99">
        <f>SUM(J4:M4)</f>
        <v>1892008726.4299998</v>
      </c>
      <c r="J4" s="94">
        <v>388650274.19</v>
      </c>
      <c r="K4" s="94">
        <v>278874564.70999998</v>
      </c>
      <c r="L4" s="94">
        <v>73877254.549999997</v>
      </c>
      <c r="M4" s="94">
        <v>1150606632.98</v>
      </c>
      <c r="N4" s="94">
        <v>45262908.270000003</v>
      </c>
      <c r="O4" s="94">
        <v>23266361810.82</v>
      </c>
      <c r="P4" s="94">
        <v>20152851768.349998</v>
      </c>
      <c r="Q4" s="94">
        <v>1321730500</v>
      </c>
      <c r="R4" s="99">
        <f>S4+T4+U4+V4+W4</f>
        <v>1321730500</v>
      </c>
      <c r="S4" s="94">
        <v>125179900</v>
      </c>
      <c r="T4" s="94">
        <v>1046617600</v>
      </c>
      <c r="U4" s="94">
        <v>24007000</v>
      </c>
      <c r="V4" s="94">
        <v>0</v>
      </c>
      <c r="W4" s="94">
        <v>125926000</v>
      </c>
      <c r="X4" s="94">
        <v>18831121268.349998</v>
      </c>
      <c r="Y4" s="94">
        <v>3685926909.77</v>
      </c>
      <c r="Z4" s="94">
        <v>5357822559.6099997</v>
      </c>
      <c r="AA4" s="94">
        <v>0</v>
      </c>
      <c r="AB4" s="94">
        <v>45757859.439999998</v>
      </c>
      <c r="AC4" s="94">
        <v>0</v>
      </c>
      <c r="AD4" s="94">
        <v>8479317.9499999993</v>
      </c>
      <c r="AE4" s="100">
        <v>11520267.59</v>
      </c>
      <c r="AF4" s="100">
        <v>121035512.38</v>
      </c>
      <c r="AG4" s="100">
        <v>161604300</v>
      </c>
      <c r="AH4" s="94">
        <v>23079000</v>
      </c>
      <c r="AI4" s="94">
        <v>56577405.689999998</v>
      </c>
      <c r="AJ4" s="94">
        <v>1581871.22</v>
      </c>
      <c r="AK4" s="94">
        <v>329579</v>
      </c>
      <c r="AL4" s="94">
        <v>3517474000</v>
      </c>
      <c r="AM4" s="94">
        <v>4796675400</v>
      </c>
      <c r="AN4" s="94">
        <v>33691082.030000001</v>
      </c>
      <c r="AO4" s="94">
        <v>598966082</v>
      </c>
      <c r="AP4" s="94">
        <v>0</v>
      </c>
      <c r="AQ4" s="94">
        <v>116391880.88</v>
      </c>
      <c r="AR4" s="94">
        <v>30868189.989999998</v>
      </c>
      <c r="AS4" s="94">
        <v>12718386.02</v>
      </c>
      <c r="AT4" s="94">
        <v>0</v>
      </c>
      <c r="AU4" s="94">
        <v>93230968.790000007</v>
      </c>
      <c r="AV4" s="94">
        <v>0</v>
      </c>
      <c r="AW4" s="94">
        <v>24933376.719999999</v>
      </c>
      <c r="AX4" s="94">
        <v>0</v>
      </c>
      <c r="AY4" s="94">
        <v>84336242.969999999</v>
      </c>
      <c r="AZ4" s="94">
        <v>0</v>
      </c>
      <c r="BA4" s="94">
        <v>5046879.63</v>
      </c>
      <c r="BB4" s="94">
        <v>33074196.670000002</v>
      </c>
      <c r="BC4" s="94">
        <v>10000000</v>
      </c>
      <c r="BD4" s="94">
        <v>0</v>
      </c>
      <c r="BE4" s="99">
        <f>SUM(Y4:BD4)</f>
        <v>18831121268.350006</v>
      </c>
      <c r="BF4" s="94">
        <v>43419213579.169998</v>
      </c>
      <c r="BG4" s="94">
        <v>0</v>
      </c>
      <c r="BH4" s="94">
        <v>0</v>
      </c>
      <c r="BI4" s="94">
        <v>478512357.70999998</v>
      </c>
      <c r="BJ4" s="94">
        <v>23258576.010000002</v>
      </c>
      <c r="BK4" s="100">
        <v>113031726.92</v>
      </c>
      <c r="BL4" s="100">
        <v>385486327.44</v>
      </c>
      <c r="BM4" s="94">
        <v>100270255.15000001</v>
      </c>
      <c r="BN4" s="94">
        <v>0</v>
      </c>
      <c r="BO4" s="94">
        <v>1607796531.9000001</v>
      </c>
      <c r="BP4" s="94">
        <v>10618802619.25</v>
      </c>
      <c r="BQ4" s="99">
        <f>SUM(BR4:CG4)</f>
        <v>10618802619.25</v>
      </c>
      <c r="BR4" s="94">
        <v>2558886883.1399999</v>
      </c>
      <c r="BS4" s="94">
        <v>5549207441.3599997</v>
      </c>
      <c r="BT4" s="94">
        <v>20236691.550000001</v>
      </c>
      <c r="BU4" s="94">
        <v>204979353.81</v>
      </c>
      <c r="BV4" s="94">
        <v>0</v>
      </c>
      <c r="BW4" s="94">
        <v>96467782.890000001</v>
      </c>
      <c r="BX4" s="94">
        <v>368665482.18000001</v>
      </c>
      <c r="BY4" s="94">
        <v>51233745.68</v>
      </c>
      <c r="BZ4" s="94">
        <v>302338615.52999997</v>
      </c>
      <c r="CA4" s="94">
        <v>654738038.41999996</v>
      </c>
      <c r="CB4" s="94">
        <v>345295974.14999998</v>
      </c>
      <c r="CC4" s="94">
        <v>28549964.129999999</v>
      </c>
      <c r="CD4" s="94">
        <v>12247911.109999999</v>
      </c>
      <c r="CE4" s="94">
        <v>1432854.4</v>
      </c>
      <c r="CF4" s="94">
        <v>143144767.21000001</v>
      </c>
      <c r="CG4" s="98">
        <v>281377113.69</v>
      </c>
      <c r="CH4" s="94">
        <v>7269744470.9399996</v>
      </c>
      <c r="CI4" s="99">
        <f>SUM(CJ4:CM4)</f>
        <v>7269744470.9400005</v>
      </c>
      <c r="CJ4" s="94">
        <v>2880895163.1799998</v>
      </c>
      <c r="CK4" s="94">
        <v>200138013.13</v>
      </c>
      <c r="CL4" s="94">
        <v>66417513.75</v>
      </c>
      <c r="CM4" s="94">
        <v>4122293780.8800001</v>
      </c>
      <c r="CN4" s="94">
        <v>10356468618.67</v>
      </c>
      <c r="CO4" s="94">
        <v>5358250663.8500004</v>
      </c>
      <c r="CP4" s="98">
        <v>4998217954.8199997</v>
      </c>
      <c r="CQ4" s="94">
        <v>2804700365.9899998</v>
      </c>
      <c r="CR4" s="94">
        <v>1087187526.99</v>
      </c>
      <c r="CS4" s="94">
        <v>41406363.409999996</v>
      </c>
      <c r="CT4" s="94">
        <v>360300717.38</v>
      </c>
      <c r="CU4" s="94">
        <v>1600340227.3099999</v>
      </c>
      <c r="CV4" s="94">
        <v>127395292.18000001</v>
      </c>
      <c r="CW4" s="94">
        <v>17391264.949999999</v>
      </c>
      <c r="CX4" s="94">
        <v>2300016302.4899998</v>
      </c>
      <c r="CY4" s="94">
        <v>2290515094.1599998</v>
      </c>
      <c r="CZ4" s="94">
        <v>428751774.68000001</v>
      </c>
      <c r="DA4" s="94">
        <v>44151204146.730003</v>
      </c>
      <c r="DB4" s="94">
        <v>-1781600</v>
      </c>
      <c r="DC4" s="94">
        <v>-368700905.85000002</v>
      </c>
      <c r="DD4" s="97"/>
      <c r="DE4" s="97"/>
      <c r="DF4" s="91">
        <v>37528523524.720001</v>
      </c>
      <c r="DG4" s="91">
        <v>6622680622.0100021</v>
      </c>
      <c r="DH4" s="97"/>
      <c r="DI4" s="96"/>
      <c r="DJ4" s="94">
        <v>41128318768.639999</v>
      </c>
      <c r="DK4" s="94">
        <v>44077168745.830002</v>
      </c>
      <c r="DL4" s="94">
        <v>44519888157.129997</v>
      </c>
      <c r="DM4" s="95">
        <v>3254.9</v>
      </c>
      <c r="DN4" s="103">
        <v>369320640.16000003</v>
      </c>
      <c r="DO4" s="93">
        <v>-619734.31000000006</v>
      </c>
      <c r="DP4" s="90">
        <f>(B4-DF4-DG4)/B4*100</f>
        <v>0.82813328079070669</v>
      </c>
      <c r="DQ4" s="90"/>
      <c r="DR4" s="90"/>
      <c r="DS4" s="90">
        <f>((C4+H4)-DF4)/(C4+H4)</f>
        <v>-0.61717847778851176</v>
      </c>
      <c r="DT4" s="90">
        <f>(N4-DG4)/N4</f>
        <v>-145.31584392467059</v>
      </c>
      <c r="DU4" s="92"/>
      <c r="DV4" s="91">
        <f>(C4+H4-DF4-DG4)/DM4</f>
        <v>-6434923.084706136</v>
      </c>
      <c r="DW4" s="91">
        <f>DN4/DM4</f>
        <v>113466.04816123383</v>
      </c>
      <c r="DX4" s="90">
        <f>(C4+H4)/B4*100</f>
        <v>52.125407225677087</v>
      </c>
      <c r="DY4" s="90">
        <f>P4/B4*100</f>
        <v>45.267076361966232</v>
      </c>
      <c r="DZ4" s="90">
        <f>C4/DA4*100</f>
        <v>48.275386105111707</v>
      </c>
      <c r="EA4" s="90">
        <f>P4/DJ4*100</f>
        <v>48.999940604711469</v>
      </c>
      <c r="EB4" s="91">
        <f>B4/DM4</f>
        <v>13677805.203579217</v>
      </c>
      <c r="EC4" s="90">
        <f>C4/O4*100</f>
        <v>91.609356225079708</v>
      </c>
      <c r="ED4" s="90">
        <f>(DK4-DL4)/DK4*100</f>
        <v>-1.004418895081322</v>
      </c>
      <c r="EE4" s="90">
        <f>DO4/(C4+H4)*100</f>
        <v>-2.6705580021525541E-3</v>
      </c>
    </row>
    <row r="5" spans="1:135" s="89" customFormat="1" ht="14.25" customHeight="1" x14ac:dyDescent="0.25">
      <c r="A5" s="101" t="s">
        <v>2</v>
      </c>
      <c r="B5" s="94">
        <v>26750001558.790001</v>
      </c>
      <c r="C5" s="94">
        <v>10539815973.68</v>
      </c>
      <c r="D5" s="94">
        <v>6349703321.4899998</v>
      </c>
      <c r="E5" s="94">
        <v>188022887.31999999</v>
      </c>
      <c r="F5" s="94">
        <v>3980.9</v>
      </c>
      <c r="G5" s="94">
        <v>187196682.56999999</v>
      </c>
      <c r="H5" s="94">
        <v>1352280994.1099999</v>
      </c>
      <c r="I5" s="99">
        <f>SUM(J5:M5)</f>
        <v>1352280994.1099999</v>
      </c>
      <c r="J5" s="94">
        <v>234515731.96000001</v>
      </c>
      <c r="K5" s="94">
        <v>121717450.06</v>
      </c>
      <c r="L5" s="94">
        <v>33791084.82</v>
      </c>
      <c r="M5" s="94">
        <v>962256727.26999998</v>
      </c>
      <c r="N5" s="94">
        <v>15833805.720000001</v>
      </c>
      <c r="O5" s="94">
        <v>11944868509.799999</v>
      </c>
      <c r="P5" s="94">
        <v>13878817648.75</v>
      </c>
      <c r="Q5" s="94">
        <v>739621700</v>
      </c>
      <c r="R5" s="99">
        <f>S5+T5+U5+V5+W5</f>
        <v>739621700</v>
      </c>
      <c r="S5" s="94">
        <v>120124400</v>
      </c>
      <c r="T5" s="94">
        <v>589108400</v>
      </c>
      <c r="U5" s="94">
        <v>30388900</v>
      </c>
      <c r="V5" s="94">
        <v>0</v>
      </c>
      <c r="W5" s="94">
        <v>0</v>
      </c>
      <c r="X5" s="94">
        <v>13139195948.75</v>
      </c>
      <c r="Y5" s="94">
        <v>2320676844.3099999</v>
      </c>
      <c r="Z5" s="94">
        <v>3407991721.4400001</v>
      </c>
      <c r="AA5" s="94">
        <v>0</v>
      </c>
      <c r="AB5" s="94">
        <v>98475145.530000001</v>
      </c>
      <c r="AC5" s="94">
        <v>9586657.75</v>
      </c>
      <c r="AD5" s="94">
        <v>0</v>
      </c>
      <c r="AE5" s="100">
        <v>6989100</v>
      </c>
      <c r="AF5" s="100">
        <v>37592877.219999999</v>
      </c>
      <c r="AG5" s="100">
        <v>119607100</v>
      </c>
      <c r="AH5" s="94">
        <v>11538000</v>
      </c>
      <c r="AI5" s="94">
        <v>35127832.560000002</v>
      </c>
      <c r="AJ5" s="94">
        <v>960900</v>
      </c>
      <c r="AK5" s="94">
        <v>330000</v>
      </c>
      <c r="AL5" s="94">
        <v>1913376000</v>
      </c>
      <c r="AM5" s="94">
        <v>2936017300</v>
      </c>
      <c r="AN5" s="94">
        <v>22462174</v>
      </c>
      <c r="AO5" s="94">
        <v>192376741</v>
      </c>
      <c r="AP5" s="94">
        <v>16579350</v>
      </c>
      <c r="AQ5" s="94">
        <v>0</v>
      </c>
      <c r="AR5" s="94">
        <v>0</v>
      </c>
      <c r="AS5" s="94">
        <v>2603386.5299999998</v>
      </c>
      <c r="AT5" s="94">
        <v>0</v>
      </c>
      <c r="AU5" s="94">
        <v>30347983.609999999</v>
      </c>
      <c r="AV5" s="94">
        <v>0</v>
      </c>
      <c r="AW5" s="94">
        <v>2345750.5</v>
      </c>
      <c r="AX5" s="94">
        <v>0</v>
      </c>
      <c r="AY5" s="94">
        <v>174451583.97</v>
      </c>
      <c r="AZ5" s="94">
        <v>1799079233.5</v>
      </c>
      <c r="BA5" s="94">
        <v>680266.83</v>
      </c>
      <c r="BB5" s="94">
        <v>0</v>
      </c>
      <c r="BC5" s="94">
        <v>0</v>
      </c>
      <c r="BD5" s="94">
        <v>0</v>
      </c>
      <c r="BE5" s="99">
        <f>SUM(Y5:BD5)</f>
        <v>13139195948.750002</v>
      </c>
      <c r="BF5" s="94">
        <v>25823686158.549999</v>
      </c>
      <c r="BG5" s="94">
        <v>0</v>
      </c>
      <c r="BH5" s="94">
        <v>0</v>
      </c>
      <c r="BI5" s="94">
        <v>301042498.56</v>
      </c>
      <c r="BJ5" s="94">
        <v>497526</v>
      </c>
      <c r="BK5" s="94">
        <v>0</v>
      </c>
      <c r="BL5" s="100">
        <v>616187406.75999999</v>
      </c>
      <c r="BM5" s="94">
        <v>0</v>
      </c>
      <c r="BN5" s="94">
        <v>0</v>
      </c>
      <c r="BO5" s="94">
        <v>1022189976.5700001</v>
      </c>
      <c r="BP5" s="94">
        <v>5780558097.5500002</v>
      </c>
      <c r="BQ5" s="99">
        <f>SUM(BR5:CG5)</f>
        <v>5780558097.5500011</v>
      </c>
      <c r="BR5" s="94">
        <v>1356672534.53</v>
      </c>
      <c r="BS5" s="94">
        <v>3142029408.0300002</v>
      </c>
      <c r="BT5" s="94">
        <v>7858788.21</v>
      </c>
      <c r="BU5" s="94">
        <v>134389578.66999999</v>
      </c>
      <c r="BV5" s="94">
        <v>65735349.229999997</v>
      </c>
      <c r="BW5" s="94">
        <v>72528590.640000001</v>
      </c>
      <c r="BX5" s="94">
        <v>171660425.50999999</v>
      </c>
      <c r="BY5" s="94">
        <v>0</v>
      </c>
      <c r="BZ5" s="94">
        <v>158525365.55000001</v>
      </c>
      <c r="CA5" s="94">
        <v>366863657.67000002</v>
      </c>
      <c r="CB5" s="94">
        <v>145385495.41999999</v>
      </c>
      <c r="CC5" s="94">
        <v>17400027.010000002</v>
      </c>
      <c r="CD5" s="94">
        <v>3924020.57</v>
      </c>
      <c r="CE5" s="94">
        <v>37354.61</v>
      </c>
      <c r="CF5" s="94">
        <v>31072748.390000001</v>
      </c>
      <c r="CG5" s="98">
        <v>106474753.51000001</v>
      </c>
      <c r="CH5" s="94">
        <v>4100681757.0500002</v>
      </c>
      <c r="CI5" s="99">
        <f>SUM(CJ5:CM5)</f>
        <v>4100681757.0500002</v>
      </c>
      <c r="CJ5" s="94">
        <v>1769187721.55</v>
      </c>
      <c r="CK5" s="94">
        <v>79609301.340000004</v>
      </c>
      <c r="CL5" s="94">
        <v>3449512.49</v>
      </c>
      <c r="CM5" s="94">
        <v>2248435221.6700001</v>
      </c>
      <c r="CN5" s="94">
        <v>6524820831.4899998</v>
      </c>
      <c r="CO5" s="94">
        <v>3407991721.4400001</v>
      </c>
      <c r="CP5" s="98">
        <v>3116829110.0500002</v>
      </c>
      <c r="CQ5" s="94">
        <v>3746514303.2399998</v>
      </c>
      <c r="CR5" s="94">
        <v>608333936.25999999</v>
      </c>
      <c r="CS5" s="94">
        <v>9396482.7699999996</v>
      </c>
      <c r="CT5" s="94">
        <v>325820134.99000001</v>
      </c>
      <c r="CU5" s="94">
        <v>762319825.61000001</v>
      </c>
      <c r="CV5" s="94">
        <v>61130755.020000003</v>
      </c>
      <c r="CW5" s="94">
        <v>40571796.789999999</v>
      </c>
      <c r="CX5" s="94">
        <v>596916822.39999998</v>
      </c>
      <c r="CY5" s="94">
        <v>363371870.70999998</v>
      </c>
      <c r="CZ5" s="94">
        <v>586411290.03999996</v>
      </c>
      <c r="DA5" s="94">
        <v>26062076022.360001</v>
      </c>
      <c r="DB5" s="103">
        <v>0</v>
      </c>
      <c r="DC5" s="94">
        <v>-687231452.96000004</v>
      </c>
      <c r="DD5" s="97"/>
      <c r="DE5" s="97"/>
      <c r="DF5" s="91">
        <v>24237730700.790001</v>
      </c>
      <c r="DG5" s="91">
        <v>1824345321.5699997</v>
      </c>
      <c r="DH5" s="97"/>
      <c r="DI5" s="96"/>
      <c r="DJ5" s="94">
        <v>21920396931.830002</v>
      </c>
      <c r="DK5" s="94">
        <v>25057360588.900002</v>
      </c>
      <c r="DL5" s="94">
        <v>26750001558.790001</v>
      </c>
      <c r="DM5" s="95">
        <v>4265.1000000000004</v>
      </c>
      <c r="DN5" s="94">
        <v>688396681.14999998</v>
      </c>
      <c r="DO5" s="93">
        <v>-237624228.19</v>
      </c>
      <c r="DP5" s="90">
        <f>(B5-DF5-DG5)/B5*100</f>
        <v>2.5716840984779279</v>
      </c>
      <c r="DQ5" s="90"/>
      <c r="DR5" s="90"/>
      <c r="DS5" s="90">
        <f>((C5+H5)-DF5)/(C5+H5)</f>
        <v>-1.0381376612079782</v>
      </c>
      <c r="DT5" s="90">
        <f>(N5-DG5)/N5</f>
        <v>-114.21837224929646</v>
      </c>
      <c r="DU5" s="92"/>
      <c r="DV5" s="91">
        <f>(C5+H5-DF5-DG5)/DM5</f>
        <v>-3322308.7511594095</v>
      </c>
      <c r="DW5" s="91">
        <f>DN5/DM5</f>
        <v>161402.23702844011</v>
      </c>
      <c r="DX5" s="90">
        <f>(C5+H5)/B5*100</f>
        <v>44.456434672177728</v>
      </c>
      <c r="DY5" s="90">
        <f>P5/B5*100</f>
        <v>51.883427439238581</v>
      </c>
      <c r="DZ5" s="90">
        <f>C5/DA5*100</f>
        <v>40.4411987925956</v>
      </c>
      <c r="EA5" s="90">
        <f>P5/DJ5*100</f>
        <v>63.314627430842521</v>
      </c>
      <c r="EB5" s="91">
        <f>B5/DM5</f>
        <v>6271834.5545919202</v>
      </c>
      <c r="EC5" s="90">
        <f>C5/O5*100</f>
        <v>88.237187081906825</v>
      </c>
      <c r="ED5" s="90">
        <f>(DK5-DL5)/DK5*100</f>
        <v>-6.7550648995322007</v>
      </c>
      <c r="EE5" s="90">
        <f>DO5/(C5+H5)*100</f>
        <v>-1.9981692785856886</v>
      </c>
    </row>
    <row r="6" spans="1:135" s="89" customFormat="1" ht="14.25" customHeight="1" x14ac:dyDescent="0.25">
      <c r="A6" s="101" t="s">
        <v>3</v>
      </c>
      <c r="B6" s="94">
        <v>16158565219.43</v>
      </c>
      <c r="C6" s="94">
        <v>4994905264.9700003</v>
      </c>
      <c r="D6" s="94">
        <v>2983842866.1900001</v>
      </c>
      <c r="E6" s="94">
        <v>42378653.149999999</v>
      </c>
      <c r="F6" s="94">
        <v>-47.01</v>
      </c>
      <c r="G6" s="94">
        <v>147187804.91999999</v>
      </c>
      <c r="H6" s="94">
        <v>624050010.54999995</v>
      </c>
      <c r="I6" s="99">
        <f>SUM(J6:M6)</f>
        <v>624050010.54999995</v>
      </c>
      <c r="J6" s="94">
        <v>72473297.379999995</v>
      </c>
      <c r="K6" s="94">
        <v>103014120.09999999</v>
      </c>
      <c r="L6" s="94">
        <v>24577702.280000001</v>
      </c>
      <c r="M6" s="94">
        <v>423984890.79000002</v>
      </c>
      <c r="N6" s="94">
        <v>72711958.560000002</v>
      </c>
      <c r="O6" s="94">
        <v>5695825048.9899998</v>
      </c>
      <c r="P6" s="94">
        <v>9938330251.1000004</v>
      </c>
      <c r="Q6" s="94">
        <v>792519500</v>
      </c>
      <c r="R6" s="99">
        <f>S6+T6+U6+V6+W6</f>
        <v>792519500</v>
      </c>
      <c r="S6" s="94">
        <v>235646900</v>
      </c>
      <c r="T6" s="94">
        <v>517402200</v>
      </c>
      <c r="U6" s="94">
        <v>39470400</v>
      </c>
      <c r="V6" s="94">
        <v>0</v>
      </c>
      <c r="W6" s="94">
        <v>0</v>
      </c>
      <c r="X6" s="94">
        <v>9145810751.1000004</v>
      </c>
      <c r="Y6" s="94">
        <v>1928588299.55</v>
      </c>
      <c r="Z6" s="94">
        <v>2606988466.5900002</v>
      </c>
      <c r="AA6" s="94">
        <v>0</v>
      </c>
      <c r="AB6" s="94">
        <v>203440476.21000001</v>
      </c>
      <c r="AC6" s="94">
        <v>0</v>
      </c>
      <c r="AD6" s="94">
        <v>0</v>
      </c>
      <c r="AE6" s="100">
        <v>4077920.18</v>
      </c>
      <c r="AF6" s="100">
        <v>151618973.81999999</v>
      </c>
      <c r="AG6" s="100">
        <v>155654100</v>
      </c>
      <c r="AH6" s="94">
        <v>0</v>
      </c>
      <c r="AI6" s="94">
        <v>19173274.620000001</v>
      </c>
      <c r="AJ6" s="94">
        <v>596248.19999999995</v>
      </c>
      <c r="AK6" s="94">
        <v>599000</v>
      </c>
      <c r="AL6" s="94">
        <v>2004667000</v>
      </c>
      <c r="AM6" s="94">
        <v>1794503700</v>
      </c>
      <c r="AN6" s="94">
        <v>11131947</v>
      </c>
      <c r="AO6" s="94">
        <v>188013595</v>
      </c>
      <c r="AP6" s="94">
        <v>0</v>
      </c>
      <c r="AQ6" s="94">
        <v>0</v>
      </c>
      <c r="AR6" s="94">
        <v>0</v>
      </c>
      <c r="AS6" s="94">
        <v>6359559.7000000002</v>
      </c>
      <c r="AT6" s="94">
        <v>0</v>
      </c>
      <c r="AU6" s="94">
        <v>30035887.399999999</v>
      </c>
      <c r="AV6" s="94">
        <v>0</v>
      </c>
      <c r="AW6" s="94">
        <v>24424539.969999999</v>
      </c>
      <c r="AX6" s="94">
        <v>0</v>
      </c>
      <c r="AY6" s="94">
        <v>9018190.8000000007</v>
      </c>
      <c r="AZ6" s="94">
        <v>0</v>
      </c>
      <c r="BA6" s="94">
        <v>6919572.0599999996</v>
      </c>
      <c r="BB6" s="94">
        <v>0</v>
      </c>
      <c r="BC6" s="94">
        <v>0</v>
      </c>
      <c r="BD6" s="94">
        <v>0</v>
      </c>
      <c r="BE6" s="99">
        <f>SUM(Y6:BD6)</f>
        <v>9145810751.0999985</v>
      </c>
      <c r="BF6" s="94">
        <v>15634155300.09</v>
      </c>
      <c r="BG6" s="94">
        <v>0</v>
      </c>
      <c r="BH6" s="94">
        <v>0</v>
      </c>
      <c r="BI6" s="94">
        <v>63352771</v>
      </c>
      <c r="BJ6" s="94">
        <v>1751695.5</v>
      </c>
      <c r="BK6" s="94">
        <v>0</v>
      </c>
      <c r="BL6" s="100">
        <v>436442845.44999999</v>
      </c>
      <c r="BM6" s="94">
        <v>0</v>
      </c>
      <c r="BN6" s="94">
        <v>0</v>
      </c>
      <c r="BO6" s="94">
        <v>692606847.24000001</v>
      </c>
      <c r="BP6" s="94">
        <v>4505792106.04</v>
      </c>
      <c r="BQ6" s="99">
        <f>SUM(BR6:CG6)</f>
        <v>4505792106.04</v>
      </c>
      <c r="BR6" s="94">
        <v>933224527.00999999</v>
      </c>
      <c r="BS6" s="94">
        <v>2669449740.8899999</v>
      </c>
      <c r="BT6" s="94">
        <v>6226712.4199999999</v>
      </c>
      <c r="BU6" s="94">
        <v>45638638.719999999</v>
      </c>
      <c r="BV6" s="94">
        <v>0</v>
      </c>
      <c r="BW6" s="94">
        <v>30035887.399999999</v>
      </c>
      <c r="BX6" s="94">
        <v>159349668.49000001</v>
      </c>
      <c r="BY6" s="94">
        <v>22472410.27</v>
      </c>
      <c r="BZ6" s="94">
        <v>77264698.230000004</v>
      </c>
      <c r="CA6" s="94">
        <v>249180064.11000001</v>
      </c>
      <c r="CB6" s="94">
        <v>169589574.59999999</v>
      </c>
      <c r="CC6" s="94">
        <v>18202649.27</v>
      </c>
      <c r="CD6" s="94">
        <v>3662179.22</v>
      </c>
      <c r="CE6" s="94">
        <v>15407.26</v>
      </c>
      <c r="CF6" s="94">
        <v>29295733.149999999</v>
      </c>
      <c r="CG6" s="98">
        <v>92184215</v>
      </c>
      <c r="CH6" s="94">
        <v>2501863700.73</v>
      </c>
      <c r="CI6" s="99">
        <f>SUM(CJ6:CM6)</f>
        <v>2501863700.73</v>
      </c>
      <c r="CJ6" s="94">
        <v>1262821736.8699999</v>
      </c>
      <c r="CK6" s="94">
        <v>41482883.909999996</v>
      </c>
      <c r="CL6" s="94">
        <v>7288699.6299999999</v>
      </c>
      <c r="CM6" s="94">
        <v>1190270380.3199999</v>
      </c>
      <c r="CN6" s="94">
        <v>5289190286.8400002</v>
      </c>
      <c r="CO6" s="94">
        <v>2606996297.21</v>
      </c>
      <c r="CP6" s="98">
        <v>2682193989.6300001</v>
      </c>
      <c r="CQ6" s="94">
        <v>437699537.31999999</v>
      </c>
      <c r="CR6" s="94">
        <v>465593151.69</v>
      </c>
      <c r="CS6" s="94">
        <v>4210570.96</v>
      </c>
      <c r="CT6" s="94">
        <v>124592180.51000001</v>
      </c>
      <c r="CU6" s="94">
        <v>261778395.22999999</v>
      </c>
      <c r="CV6" s="94">
        <v>76800604.780000001</v>
      </c>
      <c r="CW6" s="94">
        <v>8415820.9100000001</v>
      </c>
      <c r="CX6" s="94">
        <v>456444379.64999998</v>
      </c>
      <c r="CY6" s="94">
        <v>250848414.66</v>
      </c>
      <c r="CZ6" s="94">
        <v>16317665.25</v>
      </c>
      <c r="DA6" s="94">
        <v>15807651101.59</v>
      </c>
      <c r="DB6" s="103">
        <v>0</v>
      </c>
      <c r="DC6" s="94">
        <v>-337509825.38999999</v>
      </c>
      <c r="DD6" s="97"/>
      <c r="DE6" s="97"/>
      <c r="DF6" s="91">
        <v>13910732969.389999</v>
      </c>
      <c r="DG6" s="91">
        <v>1896918132.2000008</v>
      </c>
      <c r="DH6" s="97"/>
      <c r="DI6" s="96"/>
      <c r="DJ6" s="94">
        <v>14872644788.690001</v>
      </c>
      <c r="DK6" s="94">
        <v>15896587166.629999</v>
      </c>
      <c r="DL6" s="94">
        <v>16158565219.43</v>
      </c>
      <c r="DM6" s="95">
        <v>1247.5</v>
      </c>
      <c r="DN6" s="94">
        <v>332711612.38999999</v>
      </c>
      <c r="DO6" s="93">
        <v>4798213</v>
      </c>
      <c r="DP6" s="90">
        <f>(B6-DF6-DG6)/B6*100</f>
        <v>2.1716910695637788</v>
      </c>
      <c r="DQ6" s="90"/>
      <c r="DR6" s="90"/>
      <c r="DS6" s="90">
        <f>((C6+H6)-DF6)/(C6+H6)</f>
        <v>-1.4756796036435162</v>
      </c>
      <c r="DT6" s="90">
        <f>(N6-DG6)/N6</f>
        <v>-25.088117687473837</v>
      </c>
      <c r="DU6" s="92"/>
      <c r="DV6" s="91">
        <f>(C6+H6-DF6-DG6)/DM6</f>
        <v>-8167291.2433426855</v>
      </c>
      <c r="DW6" s="91">
        <f>DN6/DM6</f>
        <v>266702.69530260522</v>
      </c>
      <c r="DX6" s="90">
        <f>(C6+H6)/B6*100</f>
        <v>34.773850272073922</v>
      </c>
      <c r="DY6" s="90">
        <f>P6/B6*100</f>
        <v>61.505029166510241</v>
      </c>
      <c r="DZ6" s="90">
        <f>C6/DA6*100</f>
        <v>31.598023215907084</v>
      </c>
      <c r="EA6" s="90">
        <f>P6/DJ6*100</f>
        <v>66.822884512495506</v>
      </c>
      <c r="EB6" s="91">
        <f>B6/DM6</f>
        <v>12952757.690925851</v>
      </c>
      <c r="EC6" s="90">
        <f>C6/O6*100</f>
        <v>87.694148292980159</v>
      </c>
      <c r="ED6" s="90">
        <f>(DK6-DL6)/DK6*100</f>
        <v>-1.6480144452008139</v>
      </c>
      <c r="EE6" s="90">
        <f>DO6/(C6+H6)*100</f>
        <v>8.5393329626670747E-2</v>
      </c>
    </row>
    <row r="7" spans="1:135" s="89" customFormat="1" ht="14.25" customHeight="1" x14ac:dyDescent="0.25">
      <c r="A7" s="101" t="s">
        <v>4</v>
      </c>
      <c r="B7" s="94">
        <v>14539633924.51</v>
      </c>
      <c r="C7" s="94">
        <v>3991115397.9099998</v>
      </c>
      <c r="D7" s="94">
        <v>2230062942.6599998</v>
      </c>
      <c r="E7" s="94">
        <v>34271432.299999997</v>
      </c>
      <c r="F7" s="94">
        <v>13205.16</v>
      </c>
      <c r="G7" s="94">
        <v>54708203.960000001</v>
      </c>
      <c r="H7" s="94">
        <v>490844256.26999998</v>
      </c>
      <c r="I7" s="99">
        <f>SUM(J7:M7)</f>
        <v>490844256.26999998</v>
      </c>
      <c r="J7" s="94">
        <v>15456455.58</v>
      </c>
      <c r="K7" s="94">
        <v>111051454.15000001</v>
      </c>
      <c r="L7" s="94">
        <v>37834208.18</v>
      </c>
      <c r="M7" s="94">
        <v>326502138.36000001</v>
      </c>
      <c r="N7" s="94">
        <v>125715101.90000001</v>
      </c>
      <c r="O7" s="94">
        <v>4608835061.9700003</v>
      </c>
      <c r="P7" s="94">
        <v>9402505690.6200008</v>
      </c>
      <c r="Q7" s="94">
        <v>1186080400</v>
      </c>
      <c r="R7" s="99">
        <f>S7+T7+U7+V7+W7</f>
        <v>1186080400</v>
      </c>
      <c r="S7" s="94">
        <v>520751700</v>
      </c>
      <c r="T7" s="94">
        <v>596606700</v>
      </c>
      <c r="U7" s="94">
        <v>68722000</v>
      </c>
      <c r="V7" s="94">
        <v>0</v>
      </c>
      <c r="W7" s="94">
        <v>0</v>
      </c>
      <c r="X7" s="94">
        <v>8216425290.6199999</v>
      </c>
      <c r="Y7" s="94">
        <v>2323506461.8000002</v>
      </c>
      <c r="Z7" s="94">
        <v>1272051028.97</v>
      </c>
      <c r="AA7" s="94">
        <v>0</v>
      </c>
      <c r="AB7" s="94">
        <v>74486596.730000004</v>
      </c>
      <c r="AC7" s="94">
        <v>0</v>
      </c>
      <c r="AD7" s="94">
        <v>0</v>
      </c>
      <c r="AE7" s="100">
        <v>4457997.93</v>
      </c>
      <c r="AF7" s="100">
        <v>14413369.800000001</v>
      </c>
      <c r="AG7" s="100">
        <v>242169200</v>
      </c>
      <c r="AH7" s="94">
        <v>0</v>
      </c>
      <c r="AI7" s="94">
        <v>20774920.66</v>
      </c>
      <c r="AJ7" s="94">
        <v>611786.19999999995</v>
      </c>
      <c r="AK7" s="94">
        <v>316276.7</v>
      </c>
      <c r="AL7" s="94">
        <v>2218299200</v>
      </c>
      <c r="AM7" s="94">
        <v>1770252300</v>
      </c>
      <c r="AN7" s="94">
        <v>4538857</v>
      </c>
      <c r="AO7" s="94">
        <v>127116129</v>
      </c>
      <c r="AP7" s="94">
        <v>0</v>
      </c>
      <c r="AQ7" s="94">
        <v>110054878.87</v>
      </c>
      <c r="AR7" s="94">
        <v>0</v>
      </c>
      <c r="AS7" s="94">
        <v>2548120.5699999998</v>
      </c>
      <c r="AT7" s="94">
        <v>0</v>
      </c>
      <c r="AU7" s="94">
        <v>21370181.670000002</v>
      </c>
      <c r="AV7" s="94">
        <v>0</v>
      </c>
      <c r="AW7" s="94">
        <v>6106579.9199999999</v>
      </c>
      <c r="AX7" s="94">
        <v>0</v>
      </c>
      <c r="AY7" s="94">
        <v>2066541.33</v>
      </c>
      <c r="AZ7" s="94">
        <v>0</v>
      </c>
      <c r="BA7" s="94">
        <v>1284863.47</v>
      </c>
      <c r="BB7" s="94">
        <v>0</v>
      </c>
      <c r="BC7" s="94">
        <v>0</v>
      </c>
      <c r="BD7" s="94">
        <v>0</v>
      </c>
      <c r="BE7" s="99">
        <f>SUM(Y7:BD7)</f>
        <v>8216425290.6199999</v>
      </c>
      <c r="BF7" s="94">
        <v>14011340752.59</v>
      </c>
      <c r="BG7" s="94">
        <v>0</v>
      </c>
      <c r="BH7" s="94">
        <v>0</v>
      </c>
      <c r="BI7" s="94">
        <v>378500206</v>
      </c>
      <c r="BJ7" s="94">
        <v>8550000</v>
      </c>
      <c r="BK7" s="94">
        <v>0</v>
      </c>
      <c r="BL7" s="100">
        <v>139988765.91999999</v>
      </c>
      <c r="BM7" s="94">
        <v>0</v>
      </c>
      <c r="BN7" s="94">
        <v>1000000</v>
      </c>
      <c r="BO7" s="94">
        <v>522268566.49000001</v>
      </c>
      <c r="BP7" s="94">
        <v>4436150166.2200003</v>
      </c>
      <c r="BQ7" s="99">
        <f>SUM(BR7:CG7)</f>
        <v>4436150166.2200003</v>
      </c>
      <c r="BR7" s="94">
        <v>859243767.34000003</v>
      </c>
      <c r="BS7" s="94">
        <v>2786458828.3299999</v>
      </c>
      <c r="BT7" s="94">
        <v>1834779.33</v>
      </c>
      <c r="BU7" s="94">
        <v>99857921.129999995</v>
      </c>
      <c r="BV7" s="94">
        <v>15143040.699999999</v>
      </c>
      <c r="BW7" s="94">
        <v>31989869.16</v>
      </c>
      <c r="BX7" s="94">
        <v>90239811.150000006</v>
      </c>
      <c r="BY7" s="94">
        <v>45454286.100000001</v>
      </c>
      <c r="BZ7" s="94">
        <v>87390058.730000004</v>
      </c>
      <c r="CA7" s="94">
        <v>190366423.78</v>
      </c>
      <c r="CB7" s="94">
        <v>69467422.040000007</v>
      </c>
      <c r="CC7" s="94">
        <v>20279623.18</v>
      </c>
      <c r="CD7" s="94">
        <v>0</v>
      </c>
      <c r="CE7" s="94">
        <v>5495.2</v>
      </c>
      <c r="CF7" s="94">
        <v>22749193.379999999</v>
      </c>
      <c r="CG7" s="98">
        <v>115669646.67</v>
      </c>
      <c r="CH7" s="94">
        <v>2325743817.3299999</v>
      </c>
      <c r="CI7" s="99">
        <f>SUM(CJ7:CM7)</f>
        <v>2325743817.3299999</v>
      </c>
      <c r="CJ7" s="94">
        <v>1053114418.13</v>
      </c>
      <c r="CK7" s="94">
        <v>41357809.130000003</v>
      </c>
      <c r="CL7" s="94">
        <v>126292249.47</v>
      </c>
      <c r="CM7" s="94">
        <v>1104979340.5999999</v>
      </c>
      <c r="CN7" s="94">
        <v>3996834444.8099999</v>
      </c>
      <c r="CO7" s="94">
        <v>1272051028.97</v>
      </c>
      <c r="CP7" s="98">
        <v>2724783415.8400002</v>
      </c>
      <c r="CQ7" s="94">
        <v>376924670.13</v>
      </c>
      <c r="CR7" s="94">
        <v>441149322.61000001</v>
      </c>
      <c r="CS7" s="94">
        <v>6130280.8300000001</v>
      </c>
      <c r="CT7" s="94">
        <v>105822352.17</v>
      </c>
      <c r="CU7" s="94">
        <v>267942029.84999999</v>
      </c>
      <c r="CV7" s="94">
        <v>35162714.609999999</v>
      </c>
      <c r="CW7" s="94">
        <v>2564747.63</v>
      </c>
      <c r="CX7" s="94">
        <v>697298483.28999996</v>
      </c>
      <c r="CY7" s="94">
        <v>110901995.40000001</v>
      </c>
      <c r="CZ7" s="94">
        <v>9286145.8900000006</v>
      </c>
      <c r="DA7" s="94">
        <v>14059279635.809999</v>
      </c>
      <c r="DB7" s="103">
        <v>0</v>
      </c>
      <c r="DC7" s="94">
        <v>-468383128.76999998</v>
      </c>
      <c r="DD7" s="97"/>
      <c r="DE7" s="97"/>
      <c r="DF7" s="91">
        <v>10966238115.93</v>
      </c>
      <c r="DG7" s="91">
        <v>3093041519.8799992</v>
      </c>
      <c r="DH7" s="97"/>
      <c r="DI7" s="96"/>
      <c r="DJ7" s="94">
        <v>13163863135.58</v>
      </c>
      <c r="DK7" s="94">
        <v>14284842212.25</v>
      </c>
      <c r="DL7" s="94">
        <v>14539633924.51</v>
      </c>
      <c r="DM7" s="95">
        <v>1259.2</v>
      </c>
      <c r="DN7" s="94">
        <v>468383128.76999998</v>
      </c>
      <c r="DO7" s="93">
        <v>0</v>
      </c>
      <c r="DP7" s="90">
        <f>(B7-DF7-DG7)/B7*100</f>
        <v>3.3037577919362175</v>
      </c>
      <c r="DQ7" s="90"/>
      <c r="DR7" s="90"/>
      <c r="DS7" s="90">
        <f>((C7+H7)-DF7)/(C7+H7)</f>
        <v>-1.4467507434393305</v>
      </c>
      <c r="DT7" s="90">
        <f>(N7-DG7)/N7</f>
        <v>-23.603579626736945</v>
      </c>
      <c r="DU7" s="106"/>
      <c r="DV7" s="91">
        <f>(C7+H7-DF7-DG7)/DM7</f>
        <v>-7605876.7325524129</v>
      </c>
      <c r="DW7" s="91">
        <f>DN7/DM7</f>
        <v>371968.81255559082</v>
      </c>
      <c r="DX7" s="90">
        <f>(C7+H7)/B7*100</f>
        <v>30.8258081149113</v>
      </c>
      <c r="DY7" s="90">
        <f>P7/B7*100</f>
        <v>64.668104709086577</v>
      </c>
      <c r="DZ7" s="90">
        <f>C7/DA7*100</f>
        <v>28.387765954553895</v>
      </c>
      <c r="EA7" s="90">
        <f>P7/DJ7*100</f>
        <v>71.426644244016785</v>
      </c>
      <c r="EB7" s="91">
        <f>B7/DM7</f>
        <v>11546723.256440597</v>
      </c>
      <c r="EC7" s="90">
        <f>C7/O7*100</f>
        <v>86.597054228363675</v>
      </c>
      <c r="ED7" s="90">
        <f>(DK7-DL7)/DK7*100</f>
        <v>-1.7836508690414727</v>
      </c>
      <c r="EE7" s="90">
        <f>DO7/(C7+H7)*100</f>
        <v>0</v>
      </c>
    </row>
    <row r="8" spans="1:135" s="89" customFormat="1" ht="14.25" customHeight="1" x14ac:dyDescent="0.25">
      <c r="A8" s="101" t="s">
        <v>5</v>
      </c>
      <c r="B8" s="94">
        <v>22894528066.959999</v>
      </c>
      <c r="C8" s="94">
        <v>9676529318.8700008</v>
      </c>
      <c r="D8" s="94">
        <v>5382388608.6300001</v>
      </c>
      <c r="E8" s="94">
        <v>350879138.86000001</v>
      </c>
      <c r="F8" s="94">
        <v>460.51</v>
      </c>
      <c r="G8" s="94">
        <v>215573220.44</v>
      </c>
      <c r="H8" s="94">
        <v>1148281565.3800001</v>
      </c>
      <c r="I8" s="99">
        <f>SUM(J8:M8)</f>
        <v>1148281565.3799999</v>
      </c>
      <c r="J8" s="94">
        <v>183347919.53</v>
      </c>
      <c r="K8" s="94">
        <v>163032726.53</v>
      </c>
      <c r="L8" s="94">
        <v>39304609.520000003</v>
      </c>
      <c r="M8" s="94">
        <v>762596309.79999995</v>
      </c>
      <c r="N8" s="94">
        <v>48579525.850000001</v>
      </c>
      <c r="O8" s="94">
        <v>10878999257.66</v>
      </c>
      <c r="P8" s="94">
        <v>11392287307.299999</v>
      </c>
      <c r="Q8" s="94">
        <v>893511200</v>
      </c>
      <c r="R8" s="99">
        <f>S8+T8+U8+V8+W8</f>
        <v>893511200</v>
      </c>
      <c r="S8" s="94">
        <v>160587900</v>
      </c>
      <c r="T8" s="94">
        <v>703541900</v>
      </c>
      <c r="U8" s="94">
        <v>29314100</v>
      </c>
      <c r="V8" s="94">
        <v>0</v>
      </c>
      <c r="W8" s="94">
        <v>67300</v>
      </c>
      <c r="X8" s="94">
        <v>10498776107.299999</v>
      </c>
      <c r="Y8" s="94">
        <v>2037722087.24</v>
      </c>
      <c r="Z8" s="94">
        <v>2868908219.2399998</v>
      </c>
      <c r="AA8" s="94">
        <v>0</v>
      </c>
      <c r="AB8" s="94">
        <v>103117200</v>
      </c>
      <c r="AC8" s="94">
        <v>0</v>
      </c>
      <c r="AD8" s="94">
        <v>0</v>
      </c>
      <c r="AE8" s="100">
        <v>6208692.5599999996</v>
      </c>
      <c r="AF8" s="100">
        <v>69082556.219999999</v>
      </c>
      <c r="AG8" s="100">
        <v>121053900</v>
      </c>
      <c r="AH8" s="94">
        <v>11538000</v>
      </c>
      <c r="AI8" s="94">
        <v>31130276.920000002</v>
      </c>
      <c r="AJ8" s="94">
        <v>852614.9</v>
      </c>
      <c r="AK8" s="94">
        <v>599000</v>
      </c>
      <c r="AL8" s="94">
        <v>2210853600</v>
      </c>
      <c r="AM8" s="94">
        <v>2595944100</v>
      </c>
      <c r="AN8" s="94">
        <v>15671550</v>
      </c>
      <c r="AO8" s="94">
        <v>238916003</v>
      </c>
      <c r="AP8" s="94">
        <v>0</v>
      </c>
      <c r="AQ8" s="94">
        <v>71246782.510000005</v>
      </c>
      <c r="AR8" s="94">
        <v>10714451.289999999</v>
      </c>
      <c r="AS8" s="94">
        <v>4601582.82</v>
      </c>
      <c r="AT8" s="94">
        <v>0</v>
      </c>
      <c r="AU8" s="94">
        <v>33721824.210000001</v>
      </c>
      <c r="AV8" s="94">
        <v>0</v>
      </c>
      <c r="AW8" s="94">
        <v>5105666.43</v>
      </c>
      <c r="AX8" s="94">
        <v>0</v>
      </c>
      <c r="AY8" s="94">
        <v>56387750.770000003</v>
      </c>
      <c r="AZ8" s="94">
        <v>0</v>
      </c>
      <c r="BA8" s="94">
        <v>5400249.1900000004</v>
      </c>
      <c r="BB8" s="94">
        <v>0</v>
      </c>
      <c r="BC8" s="94">
        <v>0</v>
      </c>
      <c r="BD8" s="94">
        <v>0</v>
      </c>
      <c r="BE8" s="99">
        <f>SUM(Y8:BD8)</f>
        <v>10498776107.300001</v>
      </c>
      <c r="BF8" s="94">
        <v>22271286564.959999</v>
      </c>
      <c r="BG8" s="94">
        <v>0</v>
      </c>
      <c r="BH8" s="94">
        <v>0</v>
      </c>
      <c r="BI8" s="94">
        <v>86244292</v>
      </c>
      <c r="BJ8" s="94">
        <v>115695.9</v>
      </c>
      <c r="BK8" s="94">
        <v>0</v>
      </c>
      <c r="BL8" s="100">
        <v>514125624.10000002</v>
      </c>
      <c r="BM8" s="94">
        <v>22474090</v>
      </c>
      <c r="BN8" s="94">
        <v>281800</v>
      </c>
      <c r="BO8" s="94">
        <v>953518082.57000005</v>
      </c>
      <c r="BP8" s="94">
        <v>5922626307.2600002</v>
      </c>
      <c r="BQ8" s="99">
        <f>SUM(BR8:CG8)</f>
        <v>5922626307.2600002</v>
      </c>
      <c r="BR8" s="94">
        <v>1283381449.1700001</v>
      </c>
      <c r="BS8" s="94">
        <v>2950387967.3699999</v>
      </c>
      <c r="BT8" s="94">
        <v>17662289.800000001</v>
      </c>
      <c r="BU8" s="94">
        <v>187460198.47</v>
      </c>
      <c r="BV8" s="94">
        <v>0</v>
      </c>
      <c r="BW8" s="94">
        <v>34142543.170000002</v>
      </c>
      <c r="BX8" s="94">
        <v>376541781.25</v>
      </c>
      <c r="BY8" s="94">
        <v>91020281.129999995</v>
      </c>
      <c r="BZ8" s="94">
        <v>161691369.68000001</v>
      </c>
      <c r="CA8" s="94">
        <v>451765868.19</v>
      </c>
      <c r="CB8" s="94">
        <v>126696450.40000001</v>
      </c>
      <c r="CC8" s="94">
        <v>30401089.870000001</v>
      </c>
      <c r="CD8" s="94">
        <v>0</v>
      </c>
      <c r="CE8" s="94">
        <v>494377.11</v>
      </c>
      <c r="CF8" s="94">
        <v>36052632.390000001</v>
      </c>
      <c r="CG8" s="98">
        <v>174928009.25999999</v>
      </c>
      <c r="CH8" s="94">
        <v>4414031572.2600002</v>
      </c>
      <c r="CI8" s="99">
        <f>SUM(CJ8:CM8)</f>
        <v>4414031572.2600002</v>
      </c>
      <c r="CJ8" s="94">
        <v>1605471146.5999999</v>
      </c>
      <c r="CK8" s="94">
        <v>198926783.61000001</v>
      </c>
      <c r="CL8" s="94">
        <v>8767611.4800000004</v>
      </c>
      <c r="CM8" s="94">
        <v>2600866030.5700002</v>
      </c>
      <c r="CN8" s="94">
        <v>5805759304.3900003</v>
      </c>
      <c r="CO8" s="94">
        <v>2868908219.2399998</v>
      </c>
      <c r="CP8" s="98">
        <v>2936851085.1500001</v>
      </c>
      <c r="CQ8" s="94">
        <v>1232128720.8299999</v>
      </c>
      <c r="CR8" s="94">
        <v>644232779.58000004</v>
      </c>
      <c r="CS8" s="94">
        <v>23573134.079999998</v>
      </c>
      <c r="CT8" s="94">
        <v>198161150.19999999</v>
      </c>
      <c r="CU8" s="94">
        <v>592680627.49000001</v>
      </c>
      <c r="CV8" s="94">
        <v>102611449.15000001</v>
      </c>
      <c r="CW8" s="94">
        <v>16081063.039999999</v>
      </c>
      <c r="CX8" s="94">
        <v>935722673.88999999</v>
      </c>
      <c r="CY8" s="94">
        <v>126938628.87</v>
      </c>
      <c r="CZ8" s="94">
        <v>181016414.59999999</v>
      </c>
      <c r="DA8" s="94">
        <v>22822163225.439999</v>
      </c>
      <c r="DB8" s="103">
        <v>0</v>
      </c>
      <c r="DC8" s="94">
        <v>-60811655.57</v>
      </c>
      <c r="DD8" s="97"/>
      <c r="DE8" s="97"/>
      <c r="DF8" s="91">
        <v>21681055064.16</v>
      </c>
      <c r="DG8" s="91">
        <v>1141108161.2799988</v>
      </c>
      <c r="DH8" s="97"/>
      <c r="DI8" s="96"/>
      <c r="DJ8" s="94">
        <v>20841705888.529999</v>
      </c>
      <c r="DK8" s="94">
        <v>22331619036.830002</v>
      </c>
      <c r="DL8" s="94">
        <v>22894528066.959999</v>
      </c>
      <c r="DM8" s="95">
        <v>1753.6</v>
      </c>
      <c r="DN8" s="94">
        <v>60811655.57</v>
      </c>
      <c r="DO8" s="93">
        <v>0</v>
      </c>
      <c r="DP8" s="90">
        <f>(B8-DF8-DG8)/B8*100</f>
        <v>0.31607920158194058</v>
      </c>
      <c r="DQ8" s="90"/>
      <c r="DR8" s="90"/>
      <c r="DS8" s="90">
        <f>((C8+H8)-DF8)/(C8+H8)</f>
        <v>-1.0029038193827233</v>
      </c>
      <c r="DT8" s="90">
        <f>(N8-DG8)/N8</f>
        <v>-22.489487419111953</v>
      </c>
      <c r="DU8" s="92"/>
      <c r="DV8" s="91">
        <f>(C8+H8-DF8-DG8)/DM8</f>
        <v>-6841555.8514997717</v>
      </c>
      <c r="DW8" s="91">
        <f>DN8/DM8</f>
        <v>34678.179499315695</v>
      </c>
      <c r="DX8" s="90">
        <f>(C8+H8)/B8*100</f>
        <v>47.281214325931941</v>
      </c>
      <c r="DY8" s="90">
        <f>P8/B8*100</f>
        <v>49.759869580979313</v>
      </c>
      <c r="DZ8" s="90">
        <f>C8/DA8*100</f>
        <v>42.399702531631696</v>
      </c>
      <c r="EA8" s="90">
        <f>P8/DJ8*100</f>
        <v>54.661011762811683</v>
      </c>
      <c r="EB8" s="91">
        <f>B8/DM8</f>
        <v>13055729.965191606</v>
      </c>
      <c r="EC8" s="90">
        <f>C8/O8*100</f>
        <v>88.946869925160357</v>
      </c>
      <c r="ED8" s="90">
        <f>(DK8-DL8)/DK8*100</f>
        <v>-2.5206816809906623</v>
      </c>
      <c r="EE8" s="90">
        <f>DO8/(C8+H8)*100</f>
        <v>0</v>
      </c>
    </row>
    <row r="9" spans="1:135" s="89" customFormat="1" ht="14.25" customHeight="1" x14ac:dyDescent="0.25">
      <c r="A9" s="105" t="s">
        <v>22</v>
      </c>
      <c r="B9" s="94">
        <v>17602019912.009998</v>
      </c>
      <c r="C9" s="94">
        <v>4423430147.1899996</v>
      </c>
      <c r="D9" s="94">
        <v>2517199453.5</v>
      </c>
      <c r="E9" s="94">
        <v>42435855.539999999</v>
      </c>
      <c r="F9" s="94">
        <v>102430.5</v>
      </c>
      <c r="G9" s="94">
        <v>53967454.170000002</v>
      </c>
      <c r="H9" s="94">
        <v>571099591.42999995</v>
      </c>
      <c r="I9" s="99">
        <f>SUM(J9:M9)</f>
        <v>571099591.43000007</v>
      </c>
      <c r="J9" s="94">
        <v>27412153.780000001</v>
      </c>
      <c r="K9" s="94">
        <v>128822286.65000001</v>
      </c>
      <c r="L9" s="94">
        <v>77227164.709999993</v>
      </c>
      <c r="M9" s="94">
        <v>337637986.29000002</v>
      </c>
      <c r="N9" s="94">
        <v>66311610.229999997</v>
      </c>
      <c r="O9" s="94">
        <v>5071118833.29</v>
      </c>
      <c r="P9" s="94">
        <v>11921770674.32</v>
      </c>
      <c r="Q9" s="94">
        <v>1228549200</v>
      </c>
      <c r="R9" s="99">
        <f>S9+T9+U9+V9+W9</f>
        <v>1228549200</v>
      </c>
      <c r="S9" s="94">
        <v>515538100</v>
      </c>
      <c r="T9" s="94">
        <v>601752000</v>
      </c>
      <c r="U9" s="94">
        <v>111259100</v>
      </c>
      <c r="V9" s="94">
        <v>0</v>
      </c>
      <c r="W9" s="94">
        <v>0</v>
      </c>
      <c r="X9" s="94">
        <v>10693221474.32</v>
      </c>
      <c r="Y9" s="94">
        <v>2551559995.6199999</v>
      </c>
      <c r="Z9" s="94">
        <v>2917702236.71</v>
      </c>
      <c r="AA9" s="94">
        <v>0</v>
      </c>
      <c r="AB9" s="94">
        <v>64058988.32</v>
      </c>
      <c r="AC9" s="94">
        <v>0</v>
      </c>
      <c r="AD9" s="94">
        <v>0</v>
      </c>
      <c r="AE9" s="100">
        <v>4894199.01</v>
      </c>
      <c r="AF9" s="100">
        <v>43157132.649999999</v>
      </c>
      <c r="AG9" s="100">
        <v>236538400</v>
      </c>
      <c r="AH9" s="94">
        <v>11538000</v>
      </c>
      <c r="AI9" s="94">
        <v>17267733.949999999</v>
      </c>
      <c r="AJ9" s="94">
        <v>646800</v>
      </c>
      <c r="AK9" s="94">
        <v>330000</v>
      </c>
      <c r="AL9" s="94">
        <v>2380507700</v>
      </c>
      <c r="AM9" s="94">
        <v>2045499000</v>
      </c>
      <c r="AN9" s="94">
        <v>4693571</v>
      </c>
      <c r="AO9" s="94">
        <v>372606949</v>
      </c>
      <c r="AP9" s="94">
        <v>0</v>
      </c>
      <c r="AQ9" s="94">
        <v>0</v>
      </c>
      <c r="AR9" s="94">
        <v>0</v>
      </c>
      <c r="AS9" s="94">
        <v>1315892.6299999999</v>
      </c>
      <c r="AT9" s="94">
        <v>0</v>
      </c>
      <c r="AU9" s="94">
        <v>10884796.960000001</v>
      </c>
      <c r="AV9" s="94">
        <v>0</v>
      </c>
      <c r="AW9" s="94">
        <v>12451249.32</v>
      </c>
      <c r="AX9" s="94">
        <v>0</v>
      </c>
      <c r="AY9" s="94">
        <v>14333890.92</v>
      </c>
      <c r="AZ9" s="94">
        <v>0</v>
      </c>
      <c r="BA9" s="94">
        <v>3234938.23</v>
      </c>
      <c r="BB9" s="94">
        <v>0</v>
      </c>
      <c r="BC9" s="94">
        <v>0</v>
      </c>
      <c r="BD9" s="94">
        <v>0</v>
      </c>
      <c r="BE9" s="99">
        <f>SUM(Y9:BD9)</f>
        <v>10693221474.319996</v>
      </c>
      <c r="BF9" s="94">
        <v>16992889507.610001</v>
      </c>
      <c r="BG9" s="94">
        <v>0</v>
      </c>
      <c r="BH9" s="94">
        <v>0</v>
      </c>
      <c r="BI9" s="94">
        <v>7522969.6200000001</v>
      </c>
      <c r="BJ9" s="94">
        <v>5135020.1900000004</v>
      </c>
      <c r="BK9" s="94">
        <v>0</v>
      </c>
      <c r="BL9" s="100">
        <v>583395014.59000003</v>
      </c>
      <c r="BM9" s="94">
        <v>0</v>
      </c>
      <c r="BN9" s="94">
        <v>0</v>
      </c>
      <c r="BO9" s="94">
        <v>631190619.63</v>
      </c>
      <c r="BP9" s="94">
        <v>4430847189.1800003</v>
      </c>
      <c r="BQ9" s="99">
        <f>SUM(BR9:CG9)</f>
        <v>4430847189.1799994</v>
      </c>
      <c r="BR9" s="94">
        <v>602119261.17999995</v>
      </c>
      <c r="BS9" s="94">
        <v>2917291223.8800001</v>
      </c>
      <c r="BT9" s="94">
        <v>14917107.24</v>
      </c>
      <c r="BU9" s="94">
        <v>74370833.590000004</v>
      </c>
      <c r="BV9" s="94">
        <v>0</v>
      </c>
      <c r="BW9" s="94">
        <v>21983531.969999999</v>
      </c>
      <c r="BX9" s="94">
        <v>143445356.37</v>
      </c>
      <c r="BY9" s="94">
        <v>39979605.43</v>
      </c>
      <c r="BZ9" s="94">
        <v>95890454.019999996</v>
      </c>
      <c r="CA9" s="94">
        <v>265870429.68000001</v>
      </c>
      <c r="CB9" s="94">
        <v>89991870.859999999</v>
      </c>
      <c r="CC9" s="94">
        <v>20546585.059999999</v>
      </c>
      <c r="CD9" s="94">
        <v>0</v>
      </c>
      <c r="CE9" s="94">
        <v>504753.09</v>
      </c>
      <c r="CF9" s="94">
        <v>23746508.18</v>
      </c>
      <c r="CG9" s="98">
        <v>120189668.63</v>
      </c>
      <c r="CH9" s="94">
        <v>2747561424.54</v>
      </c>
      <c r="CI9" s="99">
        <f>SUM(CJ9:CM9)</f>
        <v>2747561424.54</v>
      </c>
      <c r="CJ9" s="94">
        <v>1381366527.74</v>
      </c>
      <c r="CK9" s="94">
        <v>118985524.7</v>
      </c>
      <c r="CL9" s="94">
        <v>194369766.19999999</v>
      </c>
      <c r="CM9" s="94">
        <v>1052839605.9</v>
      </c>
      <c r="CN9" s="94">
        <v>5888849819.3000002</v>
      </c>
      <c r="CO9" s="94">
        <v>2917702236.71</v>
      </c>
      <c r="CP9" s="98">
        <v>2971147582.5900002</v>
      </c>
      <c r="CQ9" s="94">
        <v>475713219.33999997</v>
      </c>
      <c r="CR9" s="94">
        <v>540809632.78999996</v>
      </c>
      <c r="CS9" s="94">
        <v>22188324.100000001</v>
      </c>
      <c r="CT9" s="94">
        <v>146020698.49000001</v>
      </c>
      <c r="CU9" s="94">
        <v>675861450.11000001</v>
      </c>
      <c r="CV9" s="94">
        <v>54969283.479999997</v>
      </c>
      <c r="CW9" s="94">
        <v>5596133.4100000001</v>
      </c>
      <c r="CX9" s="94">
        <v>318800307.62</v>
      </c>
      <c r="CY9" s="94">
        <v>180287801.36000001</v>
      </c>
      <c r="CZ9" s="94">
        <v>191928079.46000001</v>
      </c>
      <c r="DA9" s="94">
        <v>17232120838.66</v>
      </c>
      <c r="DB9" s="103">
        <v>0</v>
      </c>
      <c r="DC9" s="94">
        <v>-370802486.45999998</v>
      </c>
      <c r="DD9" s="97"/>
      <c r="DE9" s="97"/>
      <c r="DF9" s="91">
        <v>13441054254.15</v>
      </c>
      <c r="DG9" s="91">
        <v>3791066584.5100002</v>
      </c>
      <c r="DH9" s="97"/>
      <c r="DI9" s="96"/>
      <c r="DJ9" s="94">
        <v>15875931144.469999</v>
      </c>
      <c r="DK9" s="94">
        <v>17459342669.34</v>
      </c>
      <c r="DL9" s="94">
        <v>17602019912.009998</v>
      </c>
      <c r="DM9" s="95">
        <v>1382.3</v>
      </c>
      <c r="DN9" s="94">
        <v>361126092.05000001</v>
      </c>
      <c r="DO9" s="93">
        <v>9676394.4100000001</v>
      </c>
      <c r="DP9" s="90">
        <f>(B9-DF9-DG9)/B9*100</f>
        <v>2.1014581008263344</v>
      </c>
      <c r="DQ9" s="90"/>
      <c r="DR9" s="90"/>
      <c r="DS9" s="90">
        <f>((C9+H9)-DF9)/(C9+H9)</f>
        <v>-1.6911551152088633</v>
      </c>
      <c r="DT9" s="90">
        <f>(N9-DG9)/N9</f>
        <v>-56.170479971166287</v>
      </c>
      <c r="DU9" s="92"/>
      <c r="DV9" s="91">
        <f>(C9+H9-DF9-DG9)/DM9</f>
        <v>-8853064.5301598795</v>
      </c>
      <c r="DW9" s="91">
        <f>DN9/DM9</f>
        <v>261250.15702090721</v>
      </c>
      <c r="DX9" s="90">
        <f>(C9+H9)/B9*100</f>
        <v>28.374753372550117</v>
      </c>
      <c r="DY9" s="90">
        <f>P9/B9*100</f>
        <v>67.729560209085321</v>
      </c>
      <c r="DZ9" s="90">
        <f>C9/DA9*100</f>
        <v>25.669679249614486</v>
      </c>
      <c r="EA9" s="90">
        <f>P9/DJ9*100</f>
        <v>75.093363443269041</v>
      </c>
      <c r="EB9" s="91">
        <f>B9/DM9</f>
        <v>12733863.786450118</v>
      </c>
      <c r="EC9" s="90">
        <f>C9/O9*100</f>
        <v>87.227893737213051</v>
      </c>
      <c r="ED9" s="90">
        <f>(DK9-DL9)/DK9*100</f>
        <v>-0.81719710399264234</v>
      </c>
      <c r="EE9" s="90">
        <f>DO9/(C9+H9)*100</f>
        <v>0.19373984972354194</v>
      </c>
    </row>
    <row r="10" spans="1:135" s="89" customFormat="1" ht="14.25" customHeight="1" x14ac:dyDescent="0.25">
      <c r="A10" s="101" t="s">
        <v>6</v>
      </c>
      <c r="B10" s="94">
        <v>27180826554.950001</v>
      </c>
      <c r="C10" s="94">
        <v>12181431876.77</v>
      </c>
      <c r="D10" s="94">
        <v>6196481809.3599997</v>
      </c>
      <c r="E10" s="94">
        <v>197982364.99000001</v>
      </c>
      <c r="F10" s="94">
        <v>107700.84</v>
      </c>
      <c r="G10" s="94">
        <v>117772554.06999999</v>
      </c>
      <c r="H10" s="94">
        <v>1459585647.9200001</v>
      </c>
      <c r="I10" s="99">
        <f>SUM(J10:M10)</f>
        <v>1459585647.9200001</v>
      </c>
      <c r="J10" s="94">
        <v>122052066.28</v>
      </c>
      <c r="K10" s="94">
        <v>173965218.21000001</v>
      </c>
      <c r="L10" s="94">
        <v>247609934.88999999</v>
      </c>
      <c r="M10" s="94">
        <v>915958428.53999996</v>
      </c>
      <c r="N10" s="94">
        <v>106403691.01000001</v>
      </c>
      <c r="O10" s="94">
        <v>13762471828.24</v>
      </c>
      <c r="P10" s="94">
        <v>12316118005.540001</v>
      </c>
      <c r="Q10" s="94">
        <v>865377800</v>
      </c>
      <c r="R10" s="99">
        <f>S10+T10+U10+V10+W10</f>
        <v>865377800</v>
      </c>
      <c r="S10" s="94">
        <v>49241300</v>
      </c>
      <c r="T10" s="94">
        <v>782479000</v>
      </c>
      <c r="U10" s="94">
        <v>23657500</v>
      </c>
      <c r="V10" s="94">
        <v>10000000</v>
      </c>
      <c r="W10" s="94">
        <v>0</v>
      </c>
      <c r="X10" s="94">
        <v>11450740205.540001</v>
      </c>
      <c r="Y10" s="94">
        <v>2084029091.2</v>
      </c>
      <c r="Z10" s="94">
        <v>3754322853.6799998</v>
      </c>
      <c r="AA10" s="94">
        <v>0</v>
      </c>
      <c r="AB10" s="94">
        <v>36174231.979999997</v>
      </c>
      <c r="AC10" s="94">
        <v>0</v>
      </c>
      <c r="AD10" s="94">
        <v>0</v>
      </c>
      <c r="AE10" s="100">
        <v>4969343.93</v>
      </c>
      <c r="AF10" s="100">
        <v>4882205.26</v>
      </c>
      <c r="AG10" s="100">
        <v>200451700</v>
      </c>
      <c r="AH10" s="94">
        <v>0</v>
      </c>
      <c r="AI10" s="94">
        <v>25905831.239999998</v>
      </c>
      <c r="AJ10" s="94">
        <v>839432.12</v>
      </c>
      <c r="AK10" s="94">
        <v>330000</v>
      </c>
      <c r="AL10" s="94">
        <v>2348704300</v>
      </c>
      <c r="AM10" s="94">
        <v>2476085000</v>
      </c>
      <c r="AN10" s="94">
        <v>10124146.58</v>
      </c>
      <c r="AO10" s="94">
        <v>326697390</v>
      </c>
      <c r="AP10" s="94">
        <v>0</v>
      </c>
      <c r="AQ10" s="94">
        <v>0</v>
      </c>
      <c r="AR10" s="94">
        <v>0</v>
      </c>
      <c r="AS10" s="94">
        <v>7415363.04</v>
      </c>
      <c r="AT10" s="94">
        <v>0</v>
      </c>
      <c r="AU10" s="94">
        <v>35192721.170000002</v>
      </c>
      <c r="AV10" s="94">
        <v>0</v>
      </c>
      <c r="AW10" s="94">
        <v>60485945.390000001</v>
      </c>
      <c r="AX10" s="94">
        <v>0</v>
      </c>
      <c r="AY10" s="94">
        <v>71841899.459999993</v>
      </c>
      <c r="AZ10" s="94">
        <v>0</v>
      </c>
      <c r="BA10" s="94">
        <v>2288750.4900000002</v>
      </c>
      <c r="BB10" s="94">
        <v>0</v>
      </c>
      <c r="BC10" s="94">
        <v>0</v>
      </c>
      <c r="BD10" s="94">
        <v>0</v>
      </c>
      <c r="BE10" s="99">
        <f>SUM(Y10:BD10)</f>
        <v>11450740205.539999</v>
      </c>
      <c r="BF10" s="94">
        <v>26078589833.779999</v>
      </c>
      <c r="BG10" s="94">
        <v>0</v>
      </c>
      <c r="BH10" s="94">
        <v>0</v>
      </c>
      <c r="BI10" s="94">
        <v>28679684</v>
      </c>
      <c r="BJ10" s="94">
        <v>72398524.480000004</v>
      </c>
      <c r="BK10" s="100">
        <v>97120542.329999998</v>
      </c>
      <c r="BL10" s="100">
        <v>904037970.36000001</v>
      </c>
      <c r="BM10" s="94">
        <v>0</v>
      </c>
      <c r="BN10" s="94">
        <v>0</v>
      </c>
      <c r="BO10" s="94">
        <v>1067349803.96</v>
      </c>
      <c r="BP10" s="94">
        <v>6328112907.9399996</v>
      </c>
      <c r="BQ10" s="99">
        <f>SUM(BR10:CG10)</f>
        <v>6328112907.9399996</v>
      </c>
      <c r="BR10" s="94">
        <v>1457149530.55</v>
      </c>
      <c r="BS10" s="94">
        <v>3738815971.6799998</v>
      </c>
      <c r="BT10" s="94">
        <v>16043454.470000001</v>
      </c>
      <c r="BU10" s="94">
        <v>91029344.680000007</v>
      </c>
      <c r="BV10" s="94">
        <v>0</v>
      </c>
      <c r="BW10" s="94">
        <v>49624720.130000003</v>
      </c>
      <c r="BX10" s="94">
        <v>100196839.61</v>
      </c>
      <c r="BY10" s="94">
        <v>0</v>
      </c>
      <c r="BZ10" s="94">
        <v>162250127.22999999</v>
      </c>
      <c r="CA10" s="94">
        <v>305451269.14999998</v>
      </c>
      <c r="CB10" s="94">
        <v>128135614.58</v>
      </c>
      <c r="CC10" s="94">
        <v>16989886.969999999</v>
      </c>
      <c r="CD10" s="94">
        <v>0</v>
      </c>
      <c r="CE10" s="94">
        <v>1999751.54</v>
      </c>
      <c r="CF10" s="94">
        <v>39162949.810000002</v>
      </c>
      <c r="CG10" s="98">
        <v>221263447.53999999</v>
      </c>
      <c r="CH10" s="94">
        <v>3943251112.5300002</v>
      </c>
      <c r="CI10" s="99">
        <f>SUM(CJ10:CM10)</f>
        <v>3943251112.5299997</v>
      </c>
      <c r="CJ10" s="94">
        <v>2090593200.4300001</v>
      </c>
      <c r="CK10" s="94">
        <v>42398803.950000003</v>
      </c>
      <c r="CL10" s="94">
        <v>40575148.200000003</v>
      </c>
      <c r="CM10" s="94">
        <v>1769683959.95</v>
      </c>
      <c r="CN10" s="94">
        <v>6720977362.21</v>
      </c>
      <c r="CO10" s="94">
        <v>3754322853.6799998</v>
      </c>
      <c r="CP10" s="98">
        <v>2966654508.5300002</v>
      </c>
      <c r="CQ10" s="94">
        <v>1397550362.26</v>
      </c>
      <c r="CR10" s="94">
        <v>723246248.24000001</v>
      </c>
      <c r="CS10" s="94">
        <v>37008482.219999999</v>
      </c>
      <c r="CT10" s="94">
        <v>293494730.72000003</v>
      </c>
      <c r="CU10" s="94">
        <v>949981269.83000004</v>
      </c>
      <c r="CV10" s="94">
        <v>126362671.39</v>
      </c>
      <c r="CW10" s="94">
        <v>15015266.58</v>
      </c>
      <c r="CX10" s="94">
        <v>1795628320.3099999</v>
      </c>
      <c r="CY10" s="94">
        <v>243170046.78</v>
      </c>
      <c r="CZ10" s="94">
        <v>130958315.59999999</v>
      </c>
      <c r="DA10" s="94">
        <v>25437356919.84</v>
      </c>
      <c r="DB10" s="103">
        <v>0</v>
      </c>
      <c r="DC10" s="94">
        <v>-1738799522.1400001</v>
      </c>
      <c r="DD10" s="97"/>
      <c r="DE10" s="97"/>
      <c r="DF10" s="91">
        <v>23147994797.049999</v>
      </c>
      <c r="DG10" s="91">
        <v>2289362122.7900009</v>
      </c>
      <c r="DH10" s="97"/>
      <c r="DI10" s="96"/>
      <c r="DJ10" s="94">
        <v>23046712461.560001</v>
      </c>
      <c r="DK10" s="94">
        <v>25762786849.959999</v>
      </c>
      <c r="DL10" s="94">
        <v>27180826554.950001</v>
      </c>
      <c r="DM10" s="95">
        <v>1732.2</v>
      </c>
      <c r="DN10" s="94">
        <v>1738016379.1800001</v>
      </c>
      <c r="DO10" s="93">
        <v>783142.96</v>
      </c>
      <c r="DP10" s="90">
        <f>(B10-DF10-DG10)/B10*100</f>
        <v>6.4143363395712889</v>
      </c>
      <c r="DQ10" s="90"/>
      <c r="DR10" s="90"/>
      <c r="DS10" s="90">
        <f>((C10+H10)-DF10)/(C10+H10)</f>
        <v>-0.69694047787509528</v>
      </c>
      <c r="DT10" s="90">
        <f>(N10-DG10)/N10</f>
        <v>-20.515814922010954</v>
      </c>
      <c r="DU10" s="92"/>
      <c r="DV10" s="91">
        <f>(C10+H10-DF10-DG10)/DM10</f>
        <v>-6810033.1342512406</v>
      </c>
      <c r="DW10" s="91">
        <f>DN10/DM10</f>
        <v>1003357.7988569449</v>
      </c>
      <c r="DX10" s="90">
        <f>(C10+H10)/B10*100</f>
        <v>50.186176263303459</v>
      </c>
      <c r="DY10" s="90">
        <f>P10/B10*100</f>
        <v>45.311786161620851</v>
      </c>
      <c r="DZ10" s="90">
        <f>C10/DA10*100</f>
        <v>47.887962240562146</v>
      </c>
      <c r="EA10" s="90">
        <f>P10/DJ10*100</f>
        <v>53.439804163315095</v>
      </c>
      <c r="EB10" s="91">
        <f>B10/DM10</f>
        <v>15691505.9201882</v>
      </c>
      <c r="EC10" s="90">
        <f>C10/O10*100</f>
        <v>88.511947772159843</v>
      </c>
      <c r="ED10" s="90">
        <f>(DK10-DL10)/DK10*100</f>
        <v>-5.5042170447185272</v>
      </c>
      <c r="EE10" s="90">
        <f>DO10/(C10+H10)*100</f>
        <v>5.7410890249391224E-3</v>
      </c>
    </row>
    <row r="11" spans="1:135" s="89" customFormat="1" ht="14.25" customHeight="1" x14ac:dyDescent="0.25">
      <c r="A11" s="101" t="s">
        <v>7</v>
      </c>
      <c r="B11" s="94">
        <v>12510600399.73</v>
      </c>
      <c r="C11" s="94">
        <v>4442709725.3999996</v>
      </c>
      <c r="D11" s="94">
        <v>2595357212.4499998</v>
      </c>
      <c r="E11" s="94">
        <v>35835535.07</v>
      </c>
      <c r="F11" s="94">
        <v>1917.61</v>
      </c>
      <c r="G11" s="94">
        <v>88442539.230000004</v>
      </c>
      <c r="H11" s="94">
        <v>441248115.99000001</v>
      </c>
      <c r="I11" s="99">
        <f>SUM(J11:M11)</f>
        <v>441248115.99000001</v>
      </c>
      <c r="J11" s="94">
        <v>23437577.609999999</v>
      </c>
      <c r="K11" s="94">
        <v>70028090.340000004</v>
      </c>
      <c r="L11" s="94">
        <v>17405267.059999999</v>
      </c>
      <c r="M11" s="94">
        <v>330377180.98000002</v>
      </c>
      <c r="N11" s="94">
        <v>15056905.710000001</v>
      </c>
      <c r="O11" s="94">
        <v>4902608469.6800003</v>
      </c>
      <c r="P11" s="94">
        <v>7223184386.1599998</v>
      </c>
      <c r="Q11" s="94">
        <v>616653600</v>
      </c>
      <c r="R11" s="99">
        <f>S11+T11+U11+V11+W11</f>
        <v>616653600</v>
      </c>
      <c r="S11" s="94">
        <v>113507800</v>
      </c>
      <c r="T11" s="94">
        <v>467296500</v>
      </c>
      <c r="U11" s="94">
        <v>35849300</v>
      </c>
      <c r="V11" s="94">
        <v>0</v>
      </c>
      <c r="W11" s="94">
        <v>0</v>
      </c>
      <c r="X11" s="94">
        <v>6606530786.1599998</v>
      </c>
      <c r="Y11" s="94">
        <v>1394625453.03</v>
      </c>
      <c r="Z11" s="94">
        <v>1775593957.9400001</v>
      </c>
      <c r="AA11" s="94">
        <v>0</v>
      </c>
      <c r="AB11" s="94">
        <v>189139600</v>
      </c>
      <c r="AC11" s="94">
        <v>0</v>
      </c>
      <c r="AD11" s="94">
        <v>0</v>
      </c>
      <c r="AE11" s="100">
        <v>3445387</v>
      </c>
      <c r="AF11" s="100">
        <v>18677110.52</v>
      </c>
      <c r="AG11" s="100">
        <v>109469300</v>
      </c>
      <c r="AH11" s="94">
        <v>0</v>
      </c>
      <c r="AI11" s="94">
        <v>17405796.760000002</v>
      </c>
      <c r="AJ11" s="94">
        <v>473479.16</v>
      </c>
      <c r="AK11" s="94">
        <v>19860000</v>
      </c>
      <c r="AL11" s="94">
        <v>1386786100</v>
      </c>
      <c r="AM11" s="94">
        <v>1409714900</v>
      </c>
      <c r="AN11" s="94">
        <v>5824334.3600000003</v>
      </c>
      <c r="AO11" s="94">
        <v>205081246</v>
      </c>
      <c r="AP11" s="94">
        <v>0</v>
      </c>
      <c r="AQ11" s="94">
        <v>0</v>
      </c>
      <c r="AR11" s="94">
        <v>0</v>
      </c>
      <c r="AS11" s="94">
        <v>6660810.1900000004</v>
      </c>
      <c r="AT11" s="94">
        <v>0</v>
      </c>
      <c r="AU11" s="94">
        <v>36980452.710000001</v>
      </c>
      <c r="AV11" s="94">
        <v>0</v>
      </c>
      <c r="AW11" s="94">
        <v>5017538.03</v>
      </c>
      <c r="AX11" s="94">
        <v>0</v>
      </c>
      <c r="AY11" s="94">
        <v>19944988.739999998</v>
      </c>
      <c r="AZ11" s="94">
        <v>0</v>
      </c>
      <c r="BA11" s="94">
        <v>1830331.72</v>
      </c>
      <c r="BB11" s="94">
        <v>0</v>
      </c>
      <c r="BC11" s="94">
        <v>0</v>
      </c>
      <c r="BD11" s="94">
        <v>0</v>
      </c>
      <c r="BE11" s="99">
        <f>SUM(Y11:BD11)</f>
        <v>6606530786.1599989</v>
      </c>
      <c r="BF11" s="94">
        <v>12125792855.84</v>
      </c>
      <c r="BG11" s="94">
        <v>0</v>
      </c>
      <c r="BH11" s="94">
        <v>0</v>
      </c>
      <c r="BI11" s="94">
        <v>88701145.590000004</v>
      </c>
      <c r="BJ11" s="94">
        <v>5858297.0899999999</v>
      </c>
      <c r="BK11" s="100">
        <v>3318597.18</v>
      </c>
      <c r="BL11" s="100">
        <v>281857504.02999997</v>
      </c>
      <c r="BM11" s="94">
        <v>5072000</v>
      </c>
      <c r="BN11" s="94">
        <v>0</v>
      </c>
      <c r="BO11" s="94">
        <v>583115962.80999994</v>
      </c>
      <c r="BP11" s="94">
        <v>3544145264.9000001</v>
      </c>
      <c r="BQ11" s="99">
        <f>SUM(BR11:CG11)</f>
        <v>3544145264.8999991</v>
      </c>
      <c r="BR11" s="94">
        <v>656580925.55999994</v>
      </c>
      <c r="BS11" s="94">
        <v>2002293430.6900001</v>
      </c>
      <c r="BT11" s="94">
        <v>2351323.79</v>
      </c>
      <c r="BU11" s="94">
        <v>63046175.240000002</v>
      </c>
      <c r="BV11" s="94">
        <v>0</v>
      </c>
      <c r="BW11" s="94">
        <v>43159138.640000001</v>
      </c>
      <c r="BX11" s="94">
        <v>126295013.75</v>
      </c>
      <c r="BY11" s="94">
        <v>55712419.289999999</v>
      </c>
      <c r="BZ11" s="94">
        <v>119362471.94</v>
      </c>
      <c r="CA11" s="94">
        <v>241159335.78</v>
      </c>
      <c r="CB11" s="94">
        <v>89825027.140000001</v>
      </c>
      <c r="CC11" s="94">
        <v>16969553.649999999</v>
      </c>
      <c r="CD11" s="94">
        <v>1061344.75</v>
      </c>
      <c r="CE11" s="94">
        <v>324207.71999999997</v>
      </c>
      <c r="CF11" s="94">
        <v>26146566.469999999</v>
      </c>
      <c r="CG11" s="98">
        <v>99858330.489999995</v>
      </c>
      <c r="CH11" s="94">
        <v>2147278879.01</v>
      </c>
      <c r="CI11" s="99">
        <f>SUM(CJ11:CM11)</f>
        <v>2147278879.01</v>
      </c>
      <c r="CJ11" s="94">
        <v>1090181882.3399999</v>
      </c>
      <c r="CK11" s="94">
        <v>53718978.259999998</v>
      </c>
      <c r="CL11" s="94">
        <v>55683446.149999999</v>
      </c>
      <c r="CM11" s="94">
        <v>947694572.25999999</v>
      </c>
      <c r="CN11" s="94">
        <v>3802307727.1599998</v>
      </c>
      <c r="CO11" s="94">
        <v>1775593957.9400001</v>
      </c>
      <c r="CP11" s="98">
        <v>2026713769.22</v>
      </c>
      <c r="CQ11" s="94">
        <v>406873946.23000002</v>
      </c>
      <c r="CR11" s="94">
        <v>403578811.44</v>
      </c>
      <c r="CS11" s="94">
        <v>8176366.3099999996</v>
      </c>
      <c r="CT11" s="94">
        <v>89430702.75</v>
      </c>
      <c r="CU11" s="94">
        <v>176071901.02000001</v>
      </c>
      <c r="CV11" s="94">
        <v>59498488.530000001</v>
      </c>
      <c r="CW11" s="94">
        <v>3689355.71</v>
      </c>
      <c r="CX11" s="94">
        <v>378355900.44</v>
      </c>
      <c r="CY11" s="94">
        <v>125445337.02</v>
      </c>
      <c r="CZ11" s="94">
        <v>33913845.509999998</v>
      </c>
      <c r="DA11" s="94">
        <v>12306909514.360001</v>
      </c>
      <c r="DB11" s="103">
        <v>0</v>
      </c>
      <c r="DC11" s="94">
        <v>-202822481.12</v>
      </c>
      <c r="DD11" s="97"/>
      <c r="DE11" s="97"/>
      <c r="DF11" s="91">
        <v>10460873087.200001</v>
      </c>
      <c r="DG11" s="91">
        <v>1846036427.1599998</v>
      </c>
      <c r="DH11" s="97"/>
      <c r="DI11" s="96"/>
      <c r="DJ11" s="94">
        <v>11679258519.41</v>
      </c>
      <c r="DK11" s="94">
        <v>12089404656.129999</v>
      </c>
      <c r="DL11" s="94">
        <v>12510600399.73</v>
      </c>
      <c r="DM11" s="95">
        <v>973.1</v>
      </c>
      <c r="DN11" s="94">
        <v>202822481.12</v>
      </c>
      <c r="DO11" s="93">
        <v>0</v>
      </c>
      <c r="DP11" s="90">
        <f>(B11-DF11-DG11)/B11*100</f>
        <v>1.6281463627788393</v>
      </c>
      <c r="DQ11" s="90"/>
      <c r="DR11" s="90"/>
      <c r="DS11" s="90">
        <f>((C11+H11)-DF11)/(C11+H11)</f>
        <v>-1.141884395181999</v>
      </c>
      <c r="DT11" s="90">
        <f>(N11-DG11)/N11</f>
        <v>-121.60397074373388</v>
      </c>
      <c r="DU11" s="92"/>
      <c r="DV11" s="91">
        <f>(C11+H11-DF11-DG11)/DM11</f>
        <v>-7628148.8777823457</v>
      </c>
      <c r="DW11" s="91">
        <f>DN11/DM11</f>
        <v>208429.22733532012</v>
      </c>
      <c r="DX11" s="90">
        <f>(C11+H11)/B11*100</f>
        <v>39.038556786574397</v>
      </c>
      <c r="DY11" s="90">
        <f>P11/B11*100</f>
        <v>57.736512680205884</v>
      </c>
      <c r="DZ11" s="90">
        <f>C11/DA11*100</f>
        <v>36.099312505841844</v>
      </c>
      <c r="EA11" s="90">
        <f>P11/DJ11*100</f>
        <v>61.846258254799658</v>
      </c>
      <c r="EB11" s="91">
        <f>B11/DM11</f>
        <v>12856438.598016648</v>
      </c>
      <c r="EC11" s="90">
        <f>C11/O11*100</f>
        <v>90.619305067409982</v>
      </c>
      <c r="ED11" s="90">
        <f>(DK11-DL11)/DK11*100</f>
        <v>-3.4840073236065501</v>
      </c>
      <c r="EE11" s="90">
        <f>DO11/(C11+H11)*100</f>
        <v>0</v>
      </c>
    </row>
    <row r="12" spans="1:135" s="89" customFormat="1" ht="14.25" customHeight="1" x14ac:dyDescent="0.25">
      <c r="A12" s="101" t="s">
        <v>8</v>
      </c>
      <c r="B12" s="94">
        <v>8390621975.3400002</v>
      </c>
      <c r="C12" s="94">
        <v>2714087197.0799999</v>
      </c>
      <c r="D12" s="94">
        <v>1897495793.0699999</v>
      </c>
      <c r="E12" s="94">
        <v>14769092.449999999</v>
      </c>
      <c r="F12" s="94">
        <v>-4970.1499999999996</v>
      </c>
      <c r="G12" s="94">
        <v>33569417.109999999</v>
      </c>
      <c r="H12" s="94">
        <v>436346204.11000001</v>
      </c>
      <c r="I12" s="99">
        <f>SUM(J12:M12)</f>
        <v>436346204.11000001</v>
      </c>
      <c r="J12" s="94">
        <v>3436719.69</v>
      </c>
      <c r="K12" s="94">
        <v>37137515.310000002</v>
      </c>
      <c r="L12" s="94">
        <v>15895469.220000001</v>
      </c>
      <c r="M12" s="94">
        <v>379876499.88999999</v>
      </c>
      <c r="N12" s="94">
        <v>12882693.02</v>
      </c>
      <c r="O12" s="94">
        <v>3163394072.1100001</v>
      </c>
      <c r="P12" s="94">
        <v>4870044500.3500004</v>
      </c>
      <c r="Q12" s="94">
        <v>502792000</v>
      </c>
      <c r="R12" s="99">
        <f>S12+T12+U12+V12+W12</f>
        <v>502792000</v>
      </c>
      <c r="S12" s="94">
        <v>103436900</v>
      </c>
      <c r="T12" s="94">
        <v>361070200</v>
      </c>
      <c r="U12" s="94">
        <v>38284900</v>
      </c>
      <c r="V12" s="94">
        <v>0</v>
      </c>
      <c r="W12" s="94">
        <v>0</v>
      </c>
      <c r="X12" s="94">
        <v>4367252500.3500004</v>
      </c>
      <c r="Y12" s="94">
        <v>794732438.35000002</v>
      </c>
      <c r="Z12" s="94">
        <v>1550845758.0599999</v>
      </c>
      <c r="AA12" s="94">
        <v>0</v>
      </c>
      <c r="AB12" s="94">
        <v>20124365.73</v>
      </c>
      <c r="AC12" s="94">
        <v>0</v>
      </c>
      <c r="AD12" s="94">
        <v>0</v>
      </c>
      <c r="AE12" s="100">
        <v>2500489.5699999998</v>
      </c>
      <c r="AF12" s="100">
        <v>15763947.199999999</v>
      </c>
      <c r="AG12" s="100">
        <v>87540500</v>
      </c>
      <c r="AH12" s="94">
        <v>0</v>
      </c>
      <c r="AI12" s="94">
        <v>11388712.5</v>
      </c>
      <c r="AJ12" s="94">
        <v>346043.9</v>
      </c>
      <c r="AK12" s="94">
        <v>330000</v>
      </c>
      <c r="AL12" s="94">
        <v>733234200</v>
      </c>
      <c r="AM12" s="94">
        <v>1021080300</v>
      </c>
      <c r="AN12" s="94">
        <v>4796781</v>
      </c>
      <c r="AO12" s="94">
        <v>60510080</v>
      </c>
      <c r="AP12" s="94">
        <v>213999</v>
      </c>
      <c r="AQ12" s="94">
        <v>0</v>
      </c>
      <c r="AR12" s="94">
        <v>0</v>
      </c>
      <c r="AS12" s="94">
        <v>443442.22</v>
      </c>
      <c r="AT12" s="94">
        <v>0</v>
      </c>
      <c r="AU12" s="94">
        <v>13396737.73</v>
      </c>
      <c r="AV12" s="94">
        <v>0</v>
      </c>
      <c r="AW12" s="94">
        <v>795137</v>
      </c>
      <c r="AX12" s="94">
        <v>0</v>
      </c>
      <c r="AY12" s="94">
        <v>47143751</v>
      </c>
      <c r="AZ12" s="94">
        <v>0</v>
      </c>
      <c r="BA12" s="94">
        <v>2065817.09</v>
      </c>
      <c r="BB12" s="94">
        <v>0</v>
      </c>
      <c r="BC12" s="94">
        <v>0</v>
      </c>
      <c r="BD12" s="94">
        <v>0</v>
      </c>
      <c r="BE12" s="99">
        <f>SUM(Y12:BD12)</f>
        <v>4367252500.3499994</v>
      </c>
      <c r="BF12" s="94">
        <v>8033438572.46</v>
      </c>
      <c r="BG12" s="94">
        <v>0</v>
      </c>
      <c r="BH12" s="94">
        <v>0</v>
      </c>
      <c r="BI12" s="94">
        <v>45519328</v>
      </c>
      <c r="BJ12" s="94">
        <v>410538.02</v>
      </c>
      <c r="BK12" s="94">
        <v>0</v>
      </c>
      <c r="BL12" s="100">
        <v>278523778.86000001</v>
      </c>
      <c r="BM12" s="94">
        <v>0</v>
      </c>
      <c r="BN12" s="94">
        <v>0</v>
      </c>
      <c r="BO12" s="94">
        <v>394017229.82999998</v>
      </c>
      <c r="BP12" s="94">
        <v>2171761360.0599999</v>
      </c>
      <c r="BQ12" s="99">
        <f>SUM(BR12:CG12)</f>
        <v>2171761360.0599995</v>
      </c>
      <c r="BR12" s="94">
        <v>339535741.05000001</v>
      </c>
      <c r="BS12" s="94">
        <v>1198393537.1800001</v>
      </c>
      <c r="BT12" s="94">
        <v>1100424.8700000001</v>
      </c>
      <c r="BU12" s="94">
        <v>99326698.019999996</v>
      </c>
      <c r="BV12" s="98">
        <v>0</v>
      </c>
      <c r="BW12" s="94">
        <v>13452737.73</v>
      </c>
      <c r="BX12" s="94">
        <v>83723108.090000004</v>
      </c>
      <c r="BY12" s="94">
        <v>39693768.869999997</v>
      </c>
      <c r="BZ12" s="94">
        <v>47797869.030000001</v>
      </c>
      <c r="CA12" s="94">
        <v>236437224.63</v>
      </c>
      <c r="CB12" s="94">
        <v>43011524.200000003</v>
      </c>
      <c r="CC12" s="94">
        <v>10903645.98</v>
      </c>
      <c r="CD12" s="94">
        <v>723813.59</v>
      </c>
      <c r="CE12" s="94">
        <v>132359.25</v>
      </c>
      <c r="CF12" s="94">
        <v>14934579.33</v>
      </c>
      <c r="CG12" s="98">
        <v>42594328.240000002</v>
      </c>
      <c r="CH12" s="94">
        <v>1987572536.1700001</v>
      </c>
      <c r="CI12" s="99">
        <f>SUM(CJ12:CM12)</f>
        <v>1987572536.1700001</v>
      </c>
      <c r="CJ12" s="94">
        <v>826203579.52999997</v>
      </c>
      <c r="CK12" s="94">
        <v>0</v>
      </c>
      <c r="CL12" s="94">
        <v>0</v>
      </c>
      <c r="CM12" s="94">
        <v>1161368956.6400001</v>
      </c>
      <c r="CN12" s="94">
        <v>2650930467.5799999</v>
      </c>
      <c r="CO12" s="94">
        <v>1550849724.21</v>
      </c>
      <c r="CP12" s="98">
        <v>1100080743.3699999</v>
      </c>
      <c r="CQ12" s="94">
        <v>300349552.85000002</v>
      </c>
      <c r="CR12" s="94">
        <v>308933690.22000003</v>
      </c>
      <c r="CS12" s="94">
        <v>8573127.4499999993</v>
      </c>
      <c r="CT12" s="94">
        <v>102234418.11</v>
      </c>
      <c r="CU12" s="94">
        <v>386748089.43000001</v>
      </c>
      <c r="CV12" s="94">
        <v>55317837.579999998</v>
      </c>
      <c r="CW12" s="94">
        <v>7383499.3700000001</v>
      </c>
      <c r="CX12" s="94">
        <v>213372957.28999999</v>
      </c>
      <c r="CY12" s="94">
        <v>43261054.509999998</v>
      </c>
      <c r="CZ12" s="94">
        <v>28911541.469999999</v>
      </c>
      <c r="DA12" s="94">
        <v>9281046308.5300007</v>
      </c>
      <c r="DB12" s="103">
        <v>0</v>
      </c>
      <c r="DC12" s="94">
        <v>897026248.14999998</v>
      </c>
      <c r="DD12" s="97"/>
      <c r="DE12" s="97"/>
      <c r="DF12" s="91">
        <v>7332026583.7299995</v>
      </c>
      <c r="DG12" s="91">
        <v>1949019724.8000011</v>
      </c>
      <c r="DH12" s="97"/>
      <c r="DI12" s="96"/>
      <c r="DJ12" s="94">
        <v>7544228349.4499998</v>
      </c>
      <c r="DK12" s="94">
        <v>7873108144.2700005</v>
      </c>
      <c r="DL12" s="94">
        <v>8390621975.3400002</v>
      </c>
      <c r="DM12" s="95">
        <v>2205.4</v>
      </c>
      <c r="DN12" s="94">
        <v>-897026248.14999998</v>
      </c>
      <c r="DO12" s="93">
        <v>0</v>
      </c>
      <c r="DP12" s="90">
        <f>(B12-DF12-DG12)/B12*100</f>
        <v>-10.612137405390847</v>
      </c>
      <c r="DQ12" s="90"/>
      <c r="DR12" s="90"/>
      <c r="DS12" s="90">
        <f>((C12+H12)-DF12)/(C12+H12)</f>
        <v>-1.3273072780908506</v>
      </c>
      <c r="DT12" s="90">
        <f>(N12-DG12)/N12</f>
        <v>-150.2897747213417</v>
      </c>
      <c r="DU12" s="92"/>
      <c r="DV12" s="91">
        <f>(C12+H12-DF12-DG12)/DM12</f>
        <v>-2779819.0384238688</v>
      </c>
      <c r="DW12" s="91">
        <f>DN12/DM12</f>
        <v>-406740.83982497506</v>
      </c>
      <c r="DX12" s="90">
        <f>(C12+H12)/B12*100</f>
        <v>37.547078279168211</v>
      </c>
      <c r="DY12" s="90">
        <f>P12/B12*100</f>
        <v>58.041519623492022</v>
      </c>
      <c r="DZ12" s="90">
        <f>C12/DA12*100</f>
        <v>29.243332129326234</v>
      </c>
      <c r="EA12" s="90">
        <f>P12/DJ12*100</f>
        <v>64.553248851554756</v>
      </c>
      <c r="EB12" s="91">
        <f>B12/DM12</f>
        <v>3804580.5637707445</v>
      </c>
      <c r="EC12" s="90">
        <f>C12/O12*100</f>
        <v>85.796683410666247</v>
      </c>
      <c r="ED12" s="90">
        <f>(DK12-DL12)/DK12*100</f>
        <v>-6.5731833170187439</v>
      </c>
      <c r="EE12" s="90">
        <f>DO12/(C12+H12)*100</f>
        <v>0</v>
      </c>
    </row>
    <row r="13" spans="1:135" s="89" customFormat="1" ht="14.25" customHeight="1" x14ac:dyDescent="0.25">
      <c r="A13" s="101" t="s">
        <v>9</v>
      </c>
      <c r="B13" s="94">
        <v>33064162690.009998</v>
      </c>
      <c r="C13" s="94">
        <v>11667131114.389999</v>
      </c>
      <c r="D13" s="94">
        <v>6642290391.9300003</v>
      </c>
      <c r="E13" s="94">
        <v>166354102.05000001</v>
      </c>
      <c r="F13" s="94">
        <v>161912.43</v>
      </c>
      <c r="G13" s="94">
        <v>94313833.950000003</v>
      </c>
      <c r="H13" s="94">
        <v>1302343141.3599999</v>
      </c>
      <c r="I13" s="99">
        <f>SUM(J13:M13)</f>
        <v>1302343141.3600001</v>
      </c>
      <c r="J13" s="94">
        <v>119765065.90000001</v>
      </c>
      <c r="K13" s="94">
        <v>302901889.05000001</v>
      </c>
      <c r="L13" s="94">
        <v>235487346.86000001</v>
      </c>
      <c r="M13" s="94">
        <v>644188839.54999995</v>
      </c>
      <c r="N13" s="94">
        <v>339148391.05000001</v>
      </c>
      <c r="O13" s="94">
        <v>13309958826.01</v>
      </c>
      <c r="P13" s="94">
        <v>18778460051.259998</v>
      </c>
      <c r="Q13" s="94">
        <v>1529447400</v>
      </c>
      <c r="R13" s="99">
        <f>S13+T13+U13+V13+W13</f>
        <v>1529447400</v>
      </c>
      <c r="S13" s="94">
        <v>442093100</v>
      </c>
      <c r="T13" s="94">
        <v>1005496700</v>
      </c>
      <c r="U13" s="94">
        <v>81857600</v>
      </c>
      <c r="V13" s="94">
        <v>0</v>
      </c>
      <c r="W13" s="94">
        <v>0</v>
      </c>
      <c r="X13" s="94">
        <v>17249012651.259998</v>
      </c>
      <c r="Y13" s="94">
        <v>3749296390.6100001</v>
      </c>
      <c r="Z13" s="94">
        <v>4973076392.6000004</v>
      </c>
      <c r="AA13" s="94">
        <v>0</v>
      </c>
      <c r="AB13" s="94">
        <v>64878912.789999999</v>
      </c>
      <c r="AC13" s="94">
        <v>0</v>
      </c>
      <c r="AD13" s="94">
        <v>0</v>
      </c>
      <c r="AE13" s="100">
        <v>8941237.8900000006</v>
      </c>
      <c r="AF13" s="100">
        <v>60556786.659999996</v>
      </c>
      <c r="AG13" s="100">
        <v>302043900</v>
      </c>
      <c r="AH13" s="94">
        <v>0</v>
      </c>
      <c r="AI13" s="94">
        <v>28181192.57</v>
      </c>
      <c r="AJ13" s="94">
        <v>1219991.99</v>
      </c>
      <c r="AK13" s="94">
        <v>599000</v>
      </c>
      <c r="AL13" s="94">
        <v>3827893300</v>
      </c>
      <c r="AM13" s="94">
        <v>3619117600</v>
      </c>
      <c r="AN13" s="94">
        <v>7161404</v>
      </c>
      <c r="AO13" s="94">
        <v>345748343</v>
      </c>
      <c r="AP13" s="94">
        <v>0</v>
      </c>
      <c r="AQ13" s="94">
        <v>169816378.80000001</v>
      </c>
      <c r="AR13" s="94">
        <v>0</v>
      </c>
      <c r="AS13" s="94">
        <v>3083801.74</v>
      </c>
      <c r="AT13" s="94">
        <v>0</v>
      </c>
      <c r="AU13" s="94">
        <v>20338223.07</v>
      </c>
      <c r="AV13" s="94">
        <v>0</v>
      </c>
      <c r="AW13" s="94">
        <v>46938375.299999997</v>
      </c>
      <c r="AX13" s="94">
        <v>0</v>
      </c>
      <c r="AY13" s="94">
        <v>15167799.66</v>
      </c>
      <c r="AZ13" s="94">
        <v>0</v>
      </c>
      <c r="BA13" s="94">
        <v>3983384.31</v>
      </c>
      <c r="BB13" s="94">
        <v>0</v>
      </c>
      <c r="BC13" s="94">
        <v>970236.27</v>
      </c>
      <c r="BD13" s="94">
        <v>0</v>
      </c>
      <c r="BE13" s="99">
        <f>SUM(Y13:BD13)</f>
        <v>17249012651.260002</v>
      </c>
      <c r="BF13" s="94">
        <v>32088418877.27</v>
      </c>
      <c r="BG13" s="94">
        <v>0</v>
      </c>
      <c r="BH13" s="94">
        <v>0</v>
      </c>
      <c r="BI13" s="94">
        <v>28443637.719999999</v>
      </c>
      <c r="BJ13" s="94">
        <v>6543310.0999999996</v>
      </c>
      <c r="BK13" s="100">
        <v>81376561.269999996</v>
      </c>
      <c r="BL13" s="100">
        <v>817330852.09000003</v>
      </c>
      <c r="BM13" s="94">
        <v>0</v>
      </c>
      <c r="BN13" s="94">
        <v>0</v>
      </c>
      <c r="BO13" s="94">
        <v>1105211285.6600001</v>
      </c>
      <c r="BP13" s="94">
        <v>8026649044.25</v>
      </c>
      <c r="BQ13" s="99">
        <f>SUM(BR13:CG13)</f>
        <v>8026649044.249999</v>
      </c>
      <c r="BR13" s="94">
        <v>1312553610.3099999</v>
      </c>
      <c r="BS13" s="94">
        <v>4936763524.3500004</v>
      </c>
      <c r="BT13" s="94">
        <v>4859394.0599999996</v>
      </c>
      <c r="BU13" s="94">
        <v>128497084.58</v>
      </c>
      <c r="BV13" s="102">
        <v>2961969.45</v>
      </c>
      <c r="BW13" s="94">
        <v>48126079.369999997</v>
      </c>
      <c r="BX13" s="94">
        <v>235306780.49000001</v>
      </c>
      <c r="BY13" s="94">
        <v>32752173.82</v>
      </c>
      <c r="BZ13" s="94">
        <v>173127882.84</v>
      </c>
      <c r="CA13" s="94">
        <v>662929025.01999998</v>
      </c>
      <c r="CB13" s="94">
        <v>249264899.44</v>
      </c>
      <c r="CC13" s="94">
        <v>13202598.6</v>
      </c>
      <c r="CD13" s="94">
        <v>7195972.2999999998</v>
      </c>
      <c r="CE13" s="94">
        <v>0</v>
      </c>
      <c r="CF13" s="94">
        <v>47574259.920000002</v>
      </c>
      <c r="CG13" s="98">
        <v>171533789.69999999</v>
      </c>
      <c r="CH13" s="94">
        <v>5051788103.9899998</v>
      </c>
      <c r="CI13" s="99">
        <f>SUM(CJ13:CM13)</f>
        <v>5051788103.9899998</v>
      </c>
      <c r="CJ13" s="94">
        <v>2464241442.4499998</v>
      </c>
      <c r="CK13" s="94">
        <v>76552835.819999993</v>
      </c>
      <c r="CL13" s="94">
        <v>439879349.06999999</v>
      </c>
      <c r="CM13" s="94">
        <v>2071114476.6500001</v>
      </c>
      <c r="CN13" s="94">
        <v>9659031400.5100002</v>
      </c>
      <c r="CO13" s="94">
        <v>4973076392.6000004</v>
      </c>
      <c r="CP13" s="98">
        <v>4685955007.9099998</v>
      </c>
      <c r="CQ13" s="94">
        <v>1115563522.48</v>
      </c>
      <c r="CR13" s="94">
        <v>1039204325.76</v>
      </c>
      <c r="CS13" s="94">
        <v>33306162.84</v>
      </c>
      <c r="CT13" s="94">
        <v>222543461.40000001</v>
      </c>
      <c r="CU13" s="94">
        <v>907950208.97000003</v>
      </c>
      <c r="CV13" s="94">
        <v>90151056.269999996</v>
      </c>
      <c r="CW13" s="94">
        <v>11827912.9</v>
      </c>
      <c r="CX13" s="94">
        <v>1938036621.8</v>
      </c>
      <c r="CY13" s="94">
        <v>1459943886.0999999</v>
      </c>
      <c r="CZ13" s="94">
        <v>121405592.97</v>
      </c>
      <c r="DA13" s="94">
        <v>32188960414.509998</v>
      </c>
      <c r="DB13" s="94">
        <v>7829601</v>
      </c>
      <c r="DC13" s="94">
        <v>-855249252.21000004</v>
      </c>
      <c r="DD13" s="97"/>
      <c r="DE13" s="97"/>
      <c r="DF13" s="91">
        <v>27360616352.330002</v>
      </c>
      <c r="DG13" s="91">
        <v>4828344062.1799965</v>
      </c>
      <c r="DH13" s="97"/>
      <c r="DI13" s="96"/>
      <c r="DJ13" s="94">
        <v>29762592753.900002</v>
      </c>
      <c r="DK13" s="94">
        <v>32905363722.759998</v>
      </c>
      <c r="DL13" s="94">
        <v>33064162690.009998</v>
      </c>
      <c r="DM13" s="95">
        <v>2534.1999999999998</v>
      </c>
      <c r="DN13" s="94">
        <v>856998953.62</v>
      </c>
      <c r="DO13" s="93">
        <v>-2120100.41</v>
      </c>
      <c r="DP13" s="90">
        <f>(B13-DF13-DG13)/B13*100</f>
        <v>2.6469815180422929</v>
      </c>
      <c r="DQ13" s="90"/>
      <c r="DR13" s="90"/>
      <c r="DS13" s="90">
        <f>((C13+H13)-DF13)/(C13+H13)</f>
        <v>-1.1096164588321464</v>
      </c>
      <c r="DT13" s="90">
        <f>(N13-DG13)/N13</f>
        <v>-13.236670995936297</v>
      </c>
      <c r="DU13" s="92"/>
      <c r="DV13" s="91">
        <f>(C13+H13-DF13-DG13)/DM13</f>
        <v>-7584044.7315760395</v>
      </c>
      <c r="DW13" s="91">
        <f>DN13/DM13</f>
        <v>338173.36974982248</v>
      </c>
      <c r="DX13" s="90">
        <f>(C13+H13)/B13*100</f>
        <v>39.225170700205261</v>
      </c>
      <c r="DY13" s="90">
        <f>P13/B13*100</f>
        <v>56.793998466907247</v>
      </c>
      <c r="DZ13" s="90">
        <f>C13/DA13*100</f>
        <v>36.245753090959539</v>
      </c>
      <c r="EA13" s="90">
        <f>P13/DJ13*100</f>
        <v>63.094167253957821</v>
      </c>
      <c r="EB13" s="91">
        <f>B13/DM13</f>
        <v>13047179.658278747</v>
      </c>
      <c r="EC13" s="90">
        <f>C13/O13*100</f>
        <v>87.657154067151382</v>
      </c>
      <c r="ED13" s="90">
        <f>(DK13-DL13)/DK13*100</f>
        <v>-0.48259295532467206</v>
      </c>
      <c r="EE13" s="90">
        <f>DO13/(C13+H13)*100</f>
        <v>-1.6346849287742379E-2</v>
      </c>
    </row>
    <row r="14" spans="1:135" s="89" customFormat="1" ht="14.25" customHeight="1" x14ac:dyDescent="0.25">
      <c r="A14" s="105" t="s">
        <v>23</v>
      </c>
      <c r="B14" s="94">
        <v>13832289318.280001</v>
      </c>
      <c r="C14" s="94">
        <v>5164227122.4499998</v>
      </c>
      <c r="D14" s="94">
        <v>3113873970.6199999</v>
      </c>
      <c r="E14" s="94">
        <v>79706613.659999996</v>
      </c>
      <c r="F14" s="94">
        <v>124490.77</v>
      </c>
      <c r="G14" s="94">
        <v>46251966.670000002</v>
      </c>
      <c r="H14" s="94">
        <v>616546958.15999997</v>
      </c>
      <c r="I14" s="99">
        <f>SUM(J14:M14)</f>
        <v>616546958.15999997</v>
      </c>
      <c r="J14" s="94">
        <v>35671895.939999998</v>
      </c>
      <c r="K14" s="94">
        <v>92909443.019999996</v>
      </c>
      <c r="L14" s="94">
        <v>30097804.09</v>
      </c>
      <c r="M14" s="94">
        <v>457867815.11000001</v>
      </c>
      <c r="N14" s="94">
        <v>27918756.100000001</v>
      </c>
      <c r="O14" s="94">
        <v>5812114865.4499998</v>
      </c>
      <c r="P14" s="94">
        <v>7536049056.3599997</v>
      </c>
      <c r="Q14" s="94">
        <v>691639600</v>
      </c>
      <c r="R14" s="99">
        <f>S14+T14+U14+V14+W14</f>
        <v>691639600</v>
      </c>
      <c r="S14" s="94">
        <v>155148500</v>
      </c>
      <c r="T14" s="94">
        <v>501730200</v>
      </c>
      <c r="U14" s="94">
        <v>34760900</v>
      </c>
      <c r="V14" s="94">
        <v>0</v>
      </c>
      <c r="W14" s="94">
        <v>0</v>
      </c>
      <c r="X14" s="94">
        <v>6844409456.3599997</v>
      </c>
      <c r="Y14" s="94">
        <v>1663198681.8299999</v>
      </c>
      <c r="Z14" s="94">
        <v>1405950736.1099999</v>
      </c>
      <c r="AA14" s="94">
        <v>0</v>
      </c>
      <c r="AB14" s="94">
        <v>102528300</v>
      </c>
      <c r="AC14" s="94">
        <v>0</v>
      </c>
      <c r="AD14" s="94">
        <v>0</v>
      </c>
      <c r="AE14" s="100">
        <v>4100600</v>
      </c>
      <c r="AF14" s="100">
        <v>83738396.769999996</v>
      </c>
      <c r="AG14" s="100">
        <v>111143500</v>
      </c>
      <c r="AH14" s="94">
        <v>0</v>
      </c>
      <c r="AI14" s="94">
        <v>20314313.989999998</v>
      </c>
      <c r="AJ14" s="94">
        <v>558109.1</v>
      </c>
      <c r="AK14" s="94">
        <v>330000</v>
      </c>
      <c r="AL14" s="94">
        <v>1466864400</v>
      </c>
      <c r="AM14" s="94">
        <v>1677094552.95</v>
      </c>
      <c r="AN14" s="94">
        <v>18455139.5</v>
      </c>
      <c r="AO14" s="94">
        <v>199869921</v>
      </c>
      <c r="AP14" s="94">
        <v>0</v>
      </c>
      <c r="AQ14" s="94">
        <v>0</v>
      </c>
      <c r="AR14" s="94">
        <v>21380243.91</v>
      </c>
      <c r="AS14" s="94">
        <v>1378466.64</v>
      </c>
      <c r="AT14" s="94">
        <v>0</v>
      </c>
      <c r="AU14" s="94">
        <v>28744629.579999998</v>
      </c>
      <c r="AV14" s="94">
        <v>0</v>
      </c>
      <c r="AW14" s="94">
        <v>13901179.359999999</v>
      </c>
      <c r="AX14" s="94">
        <v>0</v>
      </c>
      <c r="AY14" s="94">
        <v>22653699</v>
      </c>
      <c r="AZ14" s="94">
        <v>0</v>
      </c>
      <c r="BA14" s="94">
        <v>2204586.62</v>
      </c>
      <c r="BB14" s="94">
        <v>0</v>
      </c>
      <c r="BC14" s="94">
        <v>0</v>
      </c>
      <c r="BD14" s="94">
        <v>0</v>
      </c>
      <c r="BE14" s="99">
        <f>SUM(Y14:BD14)</f>
        <v>6844409456.3599987</v>
      </c>
      <c r="BF14" s="94">
        <v>13348163921.809999</v>
      </c>
      <c r="BG14" s="94">
        <v>0</v>
      </c>
      <c r="BH14" s="94">
        <v>0</v>
      </c>
      <c r="BI14" s="94">
        <v>0</v>
      </c>
      <c r="BJ14" s="94">
        <v>2093381.37</v>
      </c>
      <c r="BK14" s="94">
        <v>0</v>
      </c>
      <c r="BL14" s="100">
        <v>478502289.43000001</v>
      </c>
      <c r="BM14" s="94">
        <v>3009940</v>
      </c>
      <c r="BN14" s="94">
        <v>519785.67</v>
      </c>
      <c r="BO14" s="94">
        <v>527379650.86000001</v>
      </c>
      <c r="BP14" s="94">
        <v>4015074511.9499998</v>
      </c>
      <c r="BQ14" s="99">
        <f>SUM(BR14:CG14)</f>
        <v>4015074511.9500008</v>
      </c>
      <c r="BR14" s="94">
        <v>854245082.53999996</v>
      </c>
      <c r="BS14" s="94">
        <v>2067721169.5899999</v>
      </c>
      <c r="BT14" s="94">
        <v>10886360.02</v>
      </c>
      <c r="BU14" s="94">
        <v>189862602.81999999</v>
      </c>
      <c r="BV14" s="98">
        <v>0</v>
      </c>
      <c r="BW14" s="94">
        <v>28758629.579999998</v>
      </c>
      <c r="BX14" s="94">
        <v>152575312.90000001</v>
      </c>
      <c r="BY14" s="94">
        <v>25648266.059999999</v>
      </c>
      <c r="BZ14" s="94">
        <v>101946778.26000001</v>
      </c>
      <c r="CA14" s="94">
        <v>307139443.67000002</v>
      </c>
      <c r="CB14" s="94">
        <v>115126022.53</v>
      </c>
      <c r="CC14" s="94">
        <v>17888440.699999999</v>
      </c>
      <c r="CD14" s="94">
        <v>0</v>
      </c>
      <c r="CE14" s="94">
        <v>280772.26</v>
      </c>
      <c r="CF14" s="94">
        <v>19350391.16</v>
      </c>
      <c r="CG14" s="98">
        <v>123645239.86</v>
      </c>
      <c r="CH14" s="94">
        <v>2251822553.0300002</v>
      </c>
      <c r="CI14" s="99">
        <f>SUM(CJ14:CM14)</f>
        <v>2251822553.0300002</v>
      </c>
      <c r="CJ14" s="94">
        <v>1085021878.99</v>
      </c>
      <c r="CK14" s="94">
        <v>70797833.620000005</v>
      </c>
      <c r="CL14" s="94">
        <v>29982407.440000001</v>
      </c>
      <c r="CM14" s="94">
        <v>1066020432.98</v>
      </c>
      <c r="CN14" s="94">
        <v>3637933992.5300002</v>
      </c>
      <c r="CO14" s="94">
        <v>1405950736.1099999</v>
      </c>
      <c r="CP14" s="98">
        <v>2231983256.4200001</v>
      </c>
      <c r="CQ14" s="94">
        <v>777029615.75999999</v>
      </c>
      <c r="CR14" s="94">
        <v>462979125.01999998</v>
      </c>
      <c r="CS14" s="94">
        <v>1963831.74</v>
      </c>
      <c r="CT14" s="94">
        <v>186250291.68000001</v>
      </c>
      <c r="CU14" s="94">
        <v>271389189.93000001</v>
      </c>
      <c r="CV14" s="94">
        <v>66779068.460000001</v>
      </c>
      <c r="CW14" s="94">
        <v>15500608.26</v>
      </c>
      <c r="CX14" s="94">
        <v>504276119.07999998</v>
      </c>
      <c r="CY14" s="94">
        <v>238097355.43000001</v>
      </c>
      <c r="CZ14" s="94">
        <v>18827477.100000001</v>
      </c>
      <c r="DA14" s="94">
        <v>13617211958.889999</v>
      </c>
      <c r="DB14" s="94">
        <v>0</v>
      </c>
      <c r="DC14" s="94">
        <v>-187332355.71000001</v>
      </c>
      <c r="DD14" s="97"/>
      <c r="DE14" s="97"/>
      <c r="DF14" s="91">
        <v>12800179241.35</v>
      </c>
      <c r="DG14" s="91">
        <v>817032717.53999996</v>
      </c>
      <c r="DH14" s="97"/>
      <c r="DI14" s="96"/>
      <c r="DJ14" s="94">
        <v>12781727782.82</v>
      </c>
      <c r="DK14" s="94">
        <v>13253675171.9</v>
      </c>
      <c r="DL14" s="94">
        <v>13832289318.280001</v>
      </c>
      <c r="DM14" s="95">
        <v>1158.2</v>
      </c>
      <c r="DN14" s="94">
        <v>187332355.71000001</v>
      </c>
      <c r="DO14" s="93">
        <v>0</v>
      </c>
      <c r="DP14" s="90">
        <f>(B14-DF14-DG14)/B14*100</f>
        <v>1.5548934412886073</v>
      </c>
      <c r="DQ14" s="90"/>
      <c r="DR14" s="90"/>
      <c r="DS14" s="90">
        <f>((C14+H14)-DF14)/(C14+H14)</f>
        <v>-1.2142673390895251</v>
      </c>
      <c r="DT14" s="90">
        <f>(N14-DG14)/N14</f>
        <v>-28.264653289478034</v>
      </c>
      <c r="DU14" s="92"/>
      <c r="DV14" s="91">
        <f>(C14+H14-DF14-DG14)/DM14</f>
        <v>-6766048.9365221895</v>
      </c>
      <c r="DW14" s="91">
        <f>DN14/DM14</f>
        <v>161744.39277326886</v>
      </c>
      <c r="DX14" s="90">
        <f>(C14+H14)/B14*100</f>
        <v>41.791882367370988</v>
      </c>
      <c r="DY14" s="90">
        <f>P14/B14*100</f>
        <v>54.481574835199311</v>
      </c>
      <c r="DZ14" s="90">
        <f>C14/DA14*100</f>
        <v>37.924261868293335</v>
      </c>
      <c r="EA14" s="90">
        <f>P14/DJ14*100</f>
        <v>58.959549009401144</v>
      </c>
      <c r="EB14" s="91">
        <f>B14/DM14</f>
        <v>11942919.459747884</v>
      </c>
      <c r="EC14" s="90">
        <f>C14/O14*100</f>
        <v>88.852805596610693</v>
      </c>
      <c r="ED14" s="90">
        <f>(DK14-DL14)/DK14*100</f>
        <v>-4.3656883006063065</v>
      </c>
      <c r="EE14" s="90">
        <f>DO14/(C14+H14)*100</f>
        <v>0</v>
      </c>
    </row>
    <row r="15" spans="1:135" s="89" customFormat="1" ht="14.25" customHeight="1" x14ac:dyDescent="0.25">
      <c r="A15" s="105" t="s">
        <v>24</v>
      </c>
      <c r="B15" s="94">
        <v>30507962183.049999</v>
      </c>
      <c r="C15" s="94">
        <v>14001750783</v>
      </c>
      <c r="D15" s="94">
        <v>6609804739.2700005</v>
      </c>
      <c r="E15" s="94">
        <v>236237419.08000001</v>
      </c>
      <c r="F15" s="94">
        <v>310</v>
      </c>
      <c r="G15" s="94">
        <v>15388413.810000001</v>
      </c>
      <c r="H15" s="94">
        <v>1695590168.71</v>
      </c>
      <c r="I15" s="99">
        <f>SUM(J15:M15)</f>
        <v>1695590168.71</v>
      </c>
      <c r="J15" s="94">
        <v>142609277.11000001</v>
      </c>
      <c r="K15" s="94">
        <v>340768557.98000002</v>
      </c>
      <c r="L15" s="94">
        <v>279567842.75999999</v>
      </c>
      <c r="M15" s="94">
        <v>932644490.86000001</v>
      </c>
      <c r="N15" s="94">
        <v>229601293.58000001</v>
      </c>
      <c r="O15" s="94">
        <v>15998673441.85</v>
      </c>
      <c r="P15" s="94">
        <v>13216901054.870001</v>
      </c>
      <c r="Q15" s="94">
        <v>1168998200</v>
      </c>
      <c r="R15" s="99">
        <f>S15+T15+U15+V15+W15</f>
        <v>1168998200</v>
      </c>
      <c r="S15" s="94">
        <v>320730300</v>
      </c>
      <c r="T15" s="94">
        <v>814076400</v>
      </c>
      <c r="U15" s="94">
        <v>34191500</v>
      </c>
      <c r="V15" s="94">
        <v>0</v>
      </c>
      <c r="W15" s="94">
        <v>0</v>
      </c>
      <c r="X15" s="94">
        <v>12047902854.870001</v>
      </c>
      <c r="Y15" s="94">
        <v>3247039344.7199998</v>
      </c>
      <c r="Z15" s="94">
        <v>1469114506.99</v>
      </c>
      <c r="AA15" s="94">
        <v>0</v>
      </c>
      <c r="AB15" s="94">
        <v>223979111.56999999</v>
      </c>
      <c r="AC15" s="94">
        <v>0</v>
      </c>
      <c r="AD15" s="94">
        <v>0</v>
      </c>
      <c r="AE15" s="100">
        <v>8462682.2100000009</v>
      </c>
      <c r="AF15" s="100">
        <v>50916901.57</v>
      </c>
      <c r="AG15" s="100">
        <v>241427000</v>
      </c>
      <c r="AH15" s="94">
        <v>0</v>
      </c>
      <c r="AI15" s="94">
        <v>34342919</v>
      </c>
      <c r="AJ15" s="94">
        <v>1159040.29</v>
      </c>
      <c r="AK15" s="94">
        <v>330000</v>
      </c>
      <c r="AL15" s="94">
        <v>2892758100</v>
      </c>
      <c r="AM15" s="94">
        <v>3433439347.0500002</v>
      </c>
      <c r="AN15" s="94">
        <v>35891921</v>
      </c>
      <c r="AO15" s="94">
        <v>325092445</v>
      </c>
      <c r="AP15" s="94">
        <v>0</v>
      </c>
      <c r="AQ15" s="94">
        <v>0</v>
      </c>
      <c r="AR15" s="94">
        <v>0</v>
      </c>
      <c r="AS15" s="94">
        <v>5264796.53</v>
      </c>
      <c r="AT15" s="94">
        <v>0</v>
      </c>
      <c r="AU15" s="94">
        <v>35585787.509999998</v>
      </c>
      <c r="AV15" s="94">
        <v>0</v>
      </c>
      <c r="AW15" s="94">
        <v>19658016.25</v>
      </c>
      <c r="AX15" s="94">
        <v>0</v>
      </c>
      <c r="AY15" s="94">
        <v>3831234</v>
      </c>
      <c r="AZ15" s="94">
        <v>0</v>
      </c>
      <c r="BA15" s="94">
        <v>4609701.18</v>
      </c>
      <c r="BB15" s="94">
        <v>0</v>
      </c>
      <c r="BC15" s="94">
        <v>15000000</v>
      </c>
      <c r="BD15" s="94">
        <v>0</v>
      </c>
      <c r="BE15" s="99">
        <f>SUM(Y15:BD15)</f>
        <v>12047902854.870001</v>
      </c>
      <c r="BF15" s="94">
        <v>29215574496.720001</v>
      </c>
      <c r="BG15" s="94">
        <v>0</v>
      </c>
      <c r="BH15" s="94">
        <v>0</v>
      </c>
      <c r="BI15" s="94">
        <v>21787731.16</v>
      </c>
      <c r="BJ15" s="94">
        <v>17824032.170000002</v>
      </c>
      <c r="BK15" s="100">
        <v>553869470.10000002</v>
      </c>
      <c r="BL15" s="100">
        <v>658069208.89999998</v>
      </c>
      <c r="BM15" s="94">
        <v>0</v>
      </c>
      <c r="BN15" s="94">
        <v>0</v>
      </c>
      <c r="BO15" s="94">
        <v>1128265704.0599999</v>
      </c>
      <c r="BP15" s="94">
        <v>7517066372.2700005</v>
      </c>
      <c r="BQ15" s="99">
        <f>SUM(BR15:CG15)</f>
        <v>7517066372.2700005</v>
      </c>
      <c r="BR15" s="94">
        <v>1557248049.8</v>
      </c>
      <c r="BS15" s="94">
        <v>4447448669.6099997</v>
      </c>
      <c r="BT15" s="94">
        <v>18018415.18</v>
      </c>
      <c r="BU15" s="94">
        <v>109890081.53</v>
      </c>
      <c r="BV15" s="102">
        <v>33162071.559999999</v>
      </c>
      <c r="BW15" s="94">
        <v>60008027.729999997</v>
      </c>
      <c r="BX15" s="94">
        <v>286216134.44</v>
      </c>
      <c r="BY15" s="94">
        <v>14990333.310000001</v>
      </c>
      <c r="BZ15" s="94">
        <v>142864964.38</v>
      </c>
      <c r="CA15" s="94">
        <v>373698154.30000001</v>
      </c>
      <c r="CB15" s="94">
        <v>215790688.86000001</v>
      </c>
      <c r="CC15" s="94">
        <v>21301380.77</v>
      </c>
      <c r="CD15" s="94">
        <v>1431518.5</v>
      </c>
      <c r="CE15" s="94">
        <v>253520.29</v>
      </c>
      <c r="CF15" s="94">
        <v>32052388.489999998</v>
      </c>
      <c r="CG15" s="98">
        <v>202691973.52000001</v>
      </c>
      <c r="CH15" s="94">
        <v>4640044162.1099997</v>
      </c>
      <c r="CI15" s="99">
        <f>SUM(CJ15:CM15)</f>
        <v>4640044162.1099997</v>
      </c>
      <c r="CJ15" s="94">
        <v>2052821738.5599999</v>
      </c>
      <c r="CK15" s="94">
        <v>179043374.69999999</v>
      </c>
      <c r="CL15" s="94">
        <v>296674281.68000001</v>
      </c>
      <c r="CM15" s="94">
        <v>2111504767.1700001</v>
      </c>
      <c r="CN15" s="94">
        <v>5981767182.3199997</v>
      </c>
      <c r="CO15" s="94">
        <v>1469114506.99</v>
      </c>
      <c r="CP15" s="98">
        <v>4512652675.3299999</v>
      </c>
      <c r="CQ15" s="94">
        <v>2479118597.6500001</v>
      </c>
      <c r="CR15" s="94">
        <v>921309307.21000004</v>
      </c>
      <c r="CS15" s="94">
        <v>25846289.940000001</v>
      </c>
      <c r="CT15" s="94">
        <v>193791466.72999999</v>
      </c>
      <c r="CU15" s="94">
        <v>1722829251.45</v>
      </c>
      <c r="CV15" s="94">
        <v>98220722.340000004</v>
      </c>
      <c r="CW15" s="94">
        <v>17386740.190000001</v>
      </c>
      <c r="CX15" s="94">
        <v>3882683450.1100001</v>
      </c>
      <c r="CY15" s="94">
        <v>304956653.02999997</v>
      </c>
      <c r="CZ15" s="94">
        <v>102699816.93000001</v>
      </c>
      <c r="DA15" s="94">
        <v>30921828521.950001</v>
      </c>
      <c r="DB15" s="94">
        <v>1112500</v>
      </c>
      <c r="DC15" s="94">
        <v>415448128.32999998</v>
      </c>
      <c r="DD15" s="97"/>
      <c r="DE15" s="97"/>
      <c r="DF15" s="91">
        <v>27211209099.310001</v>
      </c>
      <c r="DG15" s="91">
        <v>3710619422.6399994</v>
      </c>
      <c r="DH15" s="97"/>
      <c r="DI15" s="96"/>
      <c r="DJ15" s="94">
        <v>25703509094.099998</v>
      </c>
      <c r="DK15" s="94">
        <v>30699093412.790001</v>
      </c>
      <c r="DL15" s="94">
        <v>30507962183.049999</v>
      </c>
      <c r="DM15" s="95">
        <v>2390.3000000000002</v>
      </c>
      <c r="DN15" s="94">
        <v>-418448128.32999998</v>
      </c>
      <c r="DO15" s="93">
        <v>509007842.77999997</v>
      </c>
      <c r="DP15" s="90">
        <f>(B15-DF15-DG15)/B15*100</f>
        <v>-1.3565846726070174</v>
      </c>
      <c r="DQ15" s="90"/>
      <c r="DR15" s="90"/>
      <c r="DS15" s="90">
        <f>((C15+H15)-DF15)/(C15+H15)</f>
        <v>-0.73349162657677591</v>
      </c>
      <c r="DT15" s="90">
        <f>(N15-DG15)/N15</f>
        <v>-15.161143366324755</v>
      </c>
      <c r="DU15" s="92"/>
      <c r="DV15" s="91">
        <f>(C15+H15-DF15-DG15)/DM15</f>
        <v>-6369278.9901853325</v>
      </c>
      <c r="DW15" s="91">
        <f>DN15/DM15</f>
        <v>-175060.92470819561</v>
      </c>
      <c r="DX15" s="90">
        <f>(C15+H15)/B15*100</f>
        <v>51.453259504927949</v>
      </c>
      <c r="DY15" s="90">
        <f>P15/B15*100</f>
        <v>43.322792179850069</v>
      </c>
      <c r="DZ15" s="90">
        <f>C15/DA15*100</f>
        <v>45.281121629210233</v>
      </c>
      <c r="EA15" s="90">
        <f>P15/DJ15*100</f>
        <v>51.420609561454064</v>
      </c>
      <c r="EB15" s="91">
        <f>B15/DM15</f>
        <v>12763235.653704554</v>
      </c>
      <c r="EC15" s="90">
        <f>C15/O15*100</f>
        <v>87.518198517469799</v>
      </c>
      <c r="ED15" s="90">
        <f>(DK15-DL15)/DK15*100</f>
        <v>0.62259568114924102</v>
      </c>
      <c r="EE15" s="90">
        <f>DO15/(C15+H15)*100</f>
        <v>3.2426373635246226</v>
      </c>
    </row>
    <row r="16" spans="1:135" s="89" customFormat="1" ht="14.25" customHeight="1" x14ac:dyDescent="0.25">
      <c r="A16" s="101" t="s">
        <v>10</v>
      </c>
      <c r="B16" s="94">
        <v>20980468876.66</v>
      </c>
      <c r="C16" s="94">
        <v>8015474337.6199999</v>
      </c>
      <c r="D16" s="94">
        <v>4854293007.1800003</v>
      </c>
      <c r="E16" s="94">
        <v>170004019.47</v>
      </c>
      <c r="F16" s="94">
        <v>186417.18</v>
      </c>
      <c r="G16" s="94">
        <v>134625165.86000001</v>
      </c>
      <c r="H16" s="94">
        <v>1238158529</v>
      </c>
      <c r="I16" s="99">
        <f>SUM(J16:M16)</f>
        <v>1238158529</v>
      </c>
      <c r="J16" s="94">
        <v>127520635.43000001</v>
      </c>
      <c r="K16" s="94">
        <v>133854142.8</v>
      </c>
      <c r="L16" s="94">
        <v>63638746.859999999</v>
      </c>
      <c r="M16" s="94">
        <v>913145003.90999997</v>
      </c>
      <c r="N16" s="94">
        <v>38899923.729999997</v>
      </c>
      <c r="O16" s="94">
        <v>9359934952.8799992</v>
      </c>
      <c r="P16" s="94">
        <v>10855032392.299999</v>
      </c>
      <c r="Q16" s="94">
        <v>706850300</v>
      </c>
      <c r="R16" s="99">
        <f>S16+T16+U16+V16+W16</f>
        <v>706850300</v>
      </c>
      <c r="S16" s="94">
        <v>47576800</v>
      </c>
      <c r="T16" s="94">
        <v>633564400</v>
      </c>
      <c r="U16" s="94">
        <v>25709100</v>
      </c>
      <c r="V16" s="94">
        <v>0</v>
      </c>
      <c r="W16" s="94">
        <v>0</v>
      </c>
      <c r="X16" s="94">
        <v>10148182092.299999</v>
      </c>
      <c r="Y16" s="94">
        <v>1631893106.1099999</v>
      </c>
      <c r="Z16" s="94">
        <v>3841918736.8299999</v>
      </c>
      <c r="AA16" s="94">
        <v>0</v>
      </c>
      <c r="AB16" s="94">
        <v>43073756.119999997</v>
      </c>
      <c r="AC16" s="94">
        <v>0</v>
      </c>
      <c r="AD16" s="94">
        <v>0</v>
      </c>
      <c r="AE16" s="100">
        <v>5094600</v>
      </c>
      <c r="AF16" s="100">
        <v>51146222.68</v>
      </c>
      <c r="AG16" s="100">
        <v>165230500</v>
      </c>
      <c r="AH16" s="94">
        <v>0</v>
      </c>
      <c r="AI16" s="94">
        <v>25840174.629999999</v>
      </c>
      <c r="AJ16" s="94">
        <v>695870.34</v>
      </c>
      <c r="AK16" s="94">
        <v>330000</v>
      </c>
      <c r="AL16" s="94">
        <v>1730138300</v>
      </c>
      <c r="AM16" s="94">
        <v>2072706700</v>
      </c>
      <c r="AN16" s="94">
        <v>7263037</v>
      </c>
      <c r="AO16" s="94">
        <v>233747362</v>
      </c>
      <c r="AP16" s="94">
        <v>0</v>
      </c>
      <c r="AQ16" s="94">
        <v>220659724.13999999</v>
      </c>
      <c r="AR16" s="94">
        <v>0</v>
      </c>
      <c r="AS16" s="94">
        <v>3015770.98</v>
      </c>
      <c r="AT16" s="94">
        <v>0</v>
      </c>
      <c r="AU16" s="94">
        <v>27353977.309999999</v>
      </c>
      <c r="AV16" s="94">
        <v>0</v>
      </c>
      <c r="AW16" s="94">
        <v>16552578.24</v>
      </c>
      <c r="AX16" s="94">
        <v>0</v>
      </c>
      <c r="AY16" s="94">
        <v>66612474.149999999</v>
      </c>
      <c r="AZ16" s="94">
        <v>0</v>
      </c>
      <c r="BA16" s="94">
        <v>4909201.7699999996</v>
      </c>
      <c r="BB16" s="94">
        <v>0</v>
      </c>
      <c r="BC16" s="94">
        <v>0</v>
      </c>
      <c r="BD16" s="94">
        <v>0</v>
      </c>
      <c r="BE16" s="99">
        <f>SUM(Y16:BD16)</f>
        <v>10148182092.299997</v>
      </c>
      <c r="BF16" s="94">
        <v>20214967345.18</v>
      </c>
      <c r="BG16" s="94">
        <v>0</v>
      </c>
      <c r="BH16" s="94">
        <v>0</v>
      </c>
      <c r="BI16" s="94">
        <v>79632175.019999996</v>
      </c>
      <c r="BJ16" s="94">
        <v>40574787.530000001</v>
      </c>
      <c r="BK16" s="94">
        <v>0</v>
      </c>
      <c r="BL16" s="100">
        <v>644247841.59000003</v>
      </c>
      <c r="BM16" s="94">
        <v>0</v>
      </c>
      <c r="BN16" s="94">
        <v>0</v>
      </c>
      <c r="BO16" s="94">
        <v>1066852388.09</v>
      </c>
      <c r="BP16" s="94">
        <v>4889566050.3599997</v>
      </c>
      <c r="BQ16" s="99">
        <f>SUM(BR16:CG16)</f>
        <v>4889566050.3599997</v>
      </c>
      <c r="BR16" s="94">
        <v>981381128.13</v>
      </c>
      <c r="BS16" s="94">
        <v>2752840777</v>
      </c>
      <c r="BT16" s="94">
        <v>10673783.810000001</v>
      </c>
      <c r="BU16" s="94">
        <v>21324417.84</v>
      </c>
      <c r="BV16" s="98">
        <v>0</v>
      </c>
      <c r="BW16" s="94">
        <v>36654776.990000002</v>
      </c>
      <c r="BX16" s="94">
        <v>151961265.56999999</v>
      </c>
      <c r="BY16" s="94">
        <v>140316825.63</v>
      </c>
      <c r="BZ16" s="94">
        <v>145117572.96000001</v>
      </c>
      <c r="CA16" s="94">
        <v>343556333.56999999</v>
      </c>
      <c r="CB16" s="94">
        <v>133183063.28</v>
      </c>
      <c r="CC16" s="94">
        <v>20578570.780000001</v>
      </c>
      <c r="CD16" s="94">
        <v>0</v>
      </c>
      <c r="CE16" s="94">
        <v>17490</v>
      </c>
      <c r="CF16" s="94">
        <v>42520282.18</v>
      </c>
      <c r="CG16" s="98">
        <v>109439762.62</v>
      </c>
      <c r="CH16" s="94">
        <v>3511657785.3600001</v>
      </c>
      <c r="CI16" s="99">
        <f>SUM(CJ16:CM16)</f>
        <v>3511657785.3599997</v>
      </c>
      <c r="CJ16" s="94">
        <v>1660275034.6099999</v>
      </c>
      <c r="CK16" s="94">
        <v>84315763.040000007</v>
      </c>
      <c r="CL16" s="94">
        <v>23478934.219999999</v>
      </c>
      <c r="CM16" s="94">
        <v>1743588053.49</v>
      </c>
      <c r="CN16" s="94">
        <v>6270568976.7700005</v>
      </c>
      <c r="CO16" s="94">
        <v>3841918736.8299999</v>
      </c>
      <c r="CP16" s="98">
        <v>2428650239.9400001</v>
      </c>
      <c r="CQ16" s="94">
        <v>1148323781.7</v>
      </c>
      <c r="CR16" s="94">
        <v>667426928.80999994</v>
      </c>
      <c r="CS16" s="94">
        <v>16021734.1</v>
      </c>
      <c r="CT16" s="94">
        <v>179788479.84</v>
      </c>
      <c r="CU16" s="94">
        <v>698427547.61000001</v>
      </c>
      <c r="CV16" s="94">
        <v>101852093.88</v>
      </c>
      <c r="CW16" s="94">
        <v>9625874.4000000004</v>
      </c>
      <c r="CX16" s="94">
        <v>849964326.11000001</v>
      </c>
      <c r="CY16" s="94">
        <v>94722594.579999998</v>
      </c>
      <c r="CZ16" s="94">
        <v>212151367.25999999</v>
      </c>
      <c r="DA16" s="94">
        <v>21020435960.799999</v>
      </c>
      <c r="DB16" s="94">
        <v>0</v>
      </c>
      <c r="DC16" s="94">
        <v>47601429.020000003</v>
      </c>
      <c r="DD16" s="97"/>
      <c r="DE16" s="97"/>
      <c r="DF16" s="91">
        <v>19128596724.32</v>
      </c>
      <c r="DG16" s="91">
        <v>1891839236.4799995</v>
      </c>
      <c r="DH16" s="97"/>
      <c r="DI16" s="96"/>
      <c r="DJ16" s="94">
        <v>18850586453.330002</v>
      </c>
      <c r="DK16" s="94">
        <v>20195337474.779999</v>
      </c>
      <c r="DL16" s="94">
        <v>20980468876.66</v>
      </c>
      <c r="DM16" s="95">
        <v>1438.9</v>
      </c>
      <c r="DN16" s="94">
        <v>-47144833.119999997</v>
      </c>
      <c r="DO16" s="93">
        <v>-456595.9</v>
      </c>
      <c r="DP16" s="90">
        <f>(B16-DF16-DG16)/B16*100</f>
        <v>-0.19049662033273862</v>
      </c>
      <c r="DQ16" s="90"/>
      <c r="DR16" s="90"/>
      <c r="DS16" s="90">
        <f>((C16+H16)-DF16)/(C16+H16)</f>
        <v>-1.0671445474480932</v>
      </c>
      <c r="DT16" s="90">
        <f>(N16-DG16)/N16</f>
        <v>-47.633494749528133</v>
      </c>
      <c r="DU16" s="92"/>
      <c r="DV16" s="91">
        <f>(C16+H16-DF16-DG16)/DM16</f>
        <v>-8177637.8443116266</v>
      </c>
      <c r="DW16" s="91">
        <f>DN16/DM16</f>
        <v>-32764.495878796301</v>
      </c>
      <c r="DX16" s="90">
        <f>(C16+H16)/B16*100</f>
        <v>44.10593929535257</v>
      </c>
      <c r="DY16" s="90">
        <f>P16/B16*100</f>
        <v>51.738750244880485</v>
      </c>
      <c r="DZ16" s="90">
        <f>C16/DA16*100</f>
        <v>38.131817782312758</v>
      </c>
      <c r="EA16" s="90">
        <f>P16/DJ16*100</f>
        <v>57.584587191357286</v>
      </c>
      <c r="EB16" s="91">
        <f>B16/DM16</f>
        <v>14580908.24703593</v>
      </c>
      <c r="EC16" s="90">
        <f>C16/O16*100</f>
        <v>85.636004715542214</v>
      </c>
      <c r="ED16" s="90">
        <f>(DK16-DL16)/DK16*100</f>
        <v>-3.8876864665444466</v>
      </c>
      <c r="EE16" s="90">
        <f>DO16/(C16+H16)*100</f>
        <v>-4.934234009294311E-3</v>
      </c>
    </row>
    <row r="17" spans="1:135" s="89" customFormat="1" ht="14.25" customHeight="1" x14ac:dyDescent="0.25">
      <c r="A17" s="101" t="s">
        <v>11</v>
      </c>
      <c r="B17" s="94">
        <v>15300492852.07</v>
      </c>
      <c r="C17" s="94">
        <v>4011937711.52</v>
      </c>
      <c r="D17" s="94">
        <v>2330159603.6500001</v>
      </c>
      <c r="E17" s="94">
        <v>41538982.43</v>
      </c>
      <c r="F17" s="94">
        <v>19752.689999999999</v>
      </c>
      <c r="G17" s="94">
        <v>74626616.430000007</v>
      </c>
      <c r="H17" s="94">
        <v>572643534.16999996</v>
      </c>
      <c r="I17" s="99">
        <f>SUM(J17:M17)</f>
        <v>572643534.17000008</v>
      </c>
      <c r="J17" s="94">
        <v>34366746.939999998</v>
      </c>
      <c r="K17" s="94">
        <v>97927887.870000005</v>
      </c>
      <c r="L17" s="94">
        <v>25221956.859999999</v>
      </c>
      <c r="M17" s="94">
        <v>415126942.5</v>
      </c>
      <c r="N17" s="94">
        <v>36053588.710000001</v>
      </c>
      <c r="O17" s="94">
        <v>4621003740.2399998</v>
      </c>
      <c r="P17" s="94">
        <v>10247305976.02</v>
      </c>
      <c r="Q17" s="94">
        <v>1005997300</v>
      </c>
      <c r="R17" s="99">
        <f>S17+T17+U17+V17+W17</f>
        <v>1005997300</v>
      </c>
      <c r="S17" s="94">
        <v>359545500</v>
      </c>
      <c r="T17" s="94">
        <v>602121400</v>
      </c>
      <c r="U17" s="94">
        <v>44330400</v>
      </c>
      <c r="V17" s="94">
        <v>0</v>
      </c>
      <c r="W17" s="94">
        <v>0</v>
      </c>
      <c r="X17" s="94">
        <v>9241308676.0200005</v>
      </c>
      <c r="Y17" s="94">
        <v>2417516349.4899998</v>
      </c>
      <c r="Z17" s="94">
        <v>2200133947.1700001</v>
      </c>
      <c r="AA17" s="94">
        <v>0</v>
      </c>
      <c r="AB17" s="94">
        <v>141364600</v>
      </c>
      <c r="AC17" s="94">
        <v>0</v>
      </c>
      <c r="AD17" s="94">
        <v>0</v>
      </c>
      <c r="AE17" s="100">
        <v>4113400</v>
      </c>
      <c r="AF17" s="100">
        <v>63813929.509999998</v>
      </c>
      <c r="AG17" s="100">
        <v>186357900</v>
      </c>
      <c r="AH17" s="94">
        <v>11538000</v>
      </c>
      <c r="AI17" s="94">
        <v>17101808.43</v>
      </c>
      <c r="AJ17" s="94">
        <v>561365.32999999996</v>
      </c>
      <c r="AK17" s="94">
        <v>599000</v>
      </c>
      <c r="AL17" s="94">
        <v>2212342200</v>
      </c>
      <c r="AM17" s="94">
        <v>1604916400</v>
      </c>
      <c r="AN17" s="94">
        <v>5665200</v>
      </c>
      <c r="AO17" s="94">
        <v>190781851</v>
      </c>
      <c r="AP17" s="94">
        <v>0</v>
      </c>
      <c r="AQ17" s="94">
        <v>65428482.359999999</v>
      </c>
      <c r="AR17" s="94">
        <v>28803899.989999998</v>
      </c>
      <c r="AS17" s="94">
        <v>3596074.89</v>
      </c>
      <c r="AT17" s="94">
        <v>0</v>
      </c>
      <c r="AU17" s="94">
        <v>16652856.42</v>
      </c>
      <c r="AV17" s="94">
        <v>0</v>
      </c>
      <c r="AW17" s="94">
        <v>14555706.75</v>
      </c>
      <c r="AX17" s="94">
        <v>0</v>
      </c>
      <c r="AY17" s="94">
        <v>53444560.359999999</v>
      </c>
      <c r="AZ17" s="94">
        <v>0</v>
      </c>
      <c r="BA17" s="94">
        <v>2021144.32</v>
      </c>
      <c r="BB17" s="94">
        <v>0</v>
      </c>
      <c r="BC17" s="94">
        <v>0</v>
      </c>
      <c r="BD17" s="94">
        <v>0</v>
      </c>
      <c r="BE17" s="99">
        <f>SUM(Y17:BD17)</f>
        <v>9241308676.0200005</v>
      </c>
      <c r="BF17" s="94">
        <v>14868309716.26</v>
      </c>
      <c r="BG17" s="94">
        <v>0</v>
      </c>
      <c r="BH17" s="94">
        <v>0</v>
      </c>
      <c r="BI17" s="94">
        <v>101671030</v>
      </c>
      <c r="BJ17" s="94">
        <v>40000</v>
      </c>
      <c r="BK17" s="94">
        <v>0</v>
      </c>
      <c r="BL17" s="100">
        <v>298954680.73000002</v>
      </c>
      <c r="BM17" s="94">
        <v>31517425.079999998</v>
      </c>
      <c r="BN17" s="94">
        <v>0</v>
      </c>
      <c r="BO17" s="94">
        <v>484439424.95999998</v>
      </c>
      <c r="BP17" s="94">
        <v>4326805405.4399996</v>
      </c>
      <c r="BQ17" s="99">
        <f>SUM(BR17:CG17)</f>
        <v>4326805405.4400005</v>
      </c>
      <c r="BR17" s="94">
        <v>699414056.73000002</v>
      </c>
      <c r="BS17" s="94">
        <v>2748085366.3600001</v>
      </c>
      <c r="BT17" s="94">
        <v>4429291.55</v>
      </c>
      <c r="BU17" s="94">
        <v>66515558.649999999</v>
      </c>
      <c r="BV17" s="98">
        <v>0</v>
      </c>
      <c r="BW17" s="94">
        <v>16652856.42</v>
      </c>
      <c r="BX17" s="94">
        <v>184973073.5</v>
      </c>
      <c r="BY17" s="94">
        <v>38818168.649999999</v>
      </c>
      <c r="BZ17" s="94">
        <v>78232568.280000001</v>
      </c>
      <c r="CA17" s="94">
        <v>260959550.31</v>
      </c>
      <c r="CB17" s="94">
        <v>81554866.709999993</v>
      </c>
      <c r="CC17" s="94">
        <v>18974001.149999999</v>
      </c>
      <c r="CD17" s="94">
        <v>1751283.06</v>
      </c>
      <c r="CE17" s="94">
        <v>166064.71</v>
      </c>
      <c r="CF17" s="94">
        <v>26096199.100000001</v>
      </c>
      <c r="CG17" s="98">
        <v>100182500.26000001</v>
      </c>
      <c r="CH17" s="94">
        <v>2336468213.9899998</v>
      </c>
      <c r="CI17" s="99">
        <f>SUM(CJ17:CM17)</f>
        <v>2336468213.9899998</v>
      </c>
      <c r="CJ17" s="94">
        <v>1078275660.95</v>
      </c>
      <c r="CK17" s="94">
        <v>100156153.63</v>
      </c>
      <c r="CL17" s="94">
        <v>6413628.71</v>
      </c>
      <c r="CM17" s="94">
        <v>1151622770.7</v>
      </c>
      <c r="CN17" s="94">
        <v>5145976867.3699999</v>
      </c>
      <c r="CO17" s="94">
        <v>2200133947.1700001</v>
      </c>
      <c r="CP17" s="98">
        <v>2945842920.1999998</v>
      </c>
      <c r="CQ17" s="94">
        <v>549452473.90999997</v>
      </c>
      <c r="CR17" s="94">
        <v>431729727.36000001</v>
      </c>
      <c r="CS17" s="94">
        <v>3114315.56</v>
      </c>
      <c r="CT17" s="94">
        <v>120350441.81999999</v>
      </c>
      <c r="CU17" s="94">
        <v>256499586.84999999</v>
      </c>
      <c r="CV17" s="94">
        <v>52758497.840000004</v>
      </c>
      <c r="CW17" s="94">
        <v>9371922.7200000007</v>
      </c>
      <c r="CX17" s="94">
        <v>349219231.49000001</v>
      </c>
      <c r="CY17" s="94">
        <v>102185110.76000001</v>
      </c>
      <c r="CZ17" s="94">
        <v>27053940.440000001</v>
      </c>
      <c r="DA17" s="94">
        <v>14810327689.92</v>
      </c>
      <c r="DB17" s="94">
        <v>400000</v>
      </c>
      <c r="DC17" s="94">
        <v>-485971016.97000003</v>
      </c>
      <c r="DD17" s="97"/>
      <c r="DE17" s="97"/>
      <c r="DF17" s="91">
        <v>13181191644.02</v>
      </c>
      <c r="DG17" s="91">
        <v>1629136045.8999996</v>
      </c>
      <c r="DH17" s="97"/>
      <c r="DI17" s="96"/>
      <c r="DJ17" s="94">
        <v>13959743292.129999</v>
      </c>
      <c r="DK17" s="94">
        <v>15097801992.379999</v>
      </c>
      <c r="DL17" s="94">
        <v>15300492852.07</v>
      </c>
      <c r="DM17" s="95">
        <v>1161.8</v>
      </c>
      <c r="DN17" s="94">
        <v>481972193.22000003</v>
      </c>
      <c r="DO17" s="93">
        <v>3998823.75</v>
      </c>
      <c r="DP17" s="90">
        <f>(B17-DF17-DG17)/B17*100</f>
        <v>3.2035906744251399</v>
      </c>
      <c r="DQ17" s="90"/>
      <c r="DR17" s="90"/>
      <c r="DS17" s="90">
        <f>((C17+H17)-DF17)/(C17+H17)</f>
        <v>-1.8751135463924304</v>
      </c>
      <c r="DT17" s="90">
        <f>(N17-DG17)/N17</f>
        <v>-44.186515522881479</v>
      </c>
      <c r="DU17" s="92"/>
      <c r="DV17" s="91">
        <f>(C17+H17-DF17-DG17)/DM17</f>
        <v>-8801640.9401187822</v>
      </c>
      <c r="DW17" s="91">
        <f>DN17/DM17</f>
        <v>414849.53797555523</v>
      </c>
      <c r="DX17" s="90">
        <f>(C17+H17)/B17*100</f>
        <v>29.963618100509443</v>
      </c>
      <c r="DY17" s="90">
        <f>P17/B17*100</f>
        <v>66.973698658560821</v>
      </c>
      <c r="DZ17" s="90">
        <f>C17/DA17*100</f>
        <v>27.088784228930663</v>
      </c>
      <c r="EA17" s="90">
        <f>P17/DJ17*100</f>
        <v>73.406120453497607</v>
      </c>
      <c r="EB17" s="91">
        <f>B17/DM17</f>
        <v>13169644.38980031</v>
      </c>
      <c r="EC17" s="90">
        <f>C17/O17*100</f>
        <v>86.819616192555443</v>
      </c>
      <c r="ED17" s="90">
        <f>(DK17-DL17)/DK17*100</f>
        <v>-1.3425189957604458</v>
      </c>
      <c r="EE17" s="90">
        <f>DO17/(C17+H17)*100</f>
        <v>8.7223315188477146E-2</v>
      </c>
    </row>
    <row r="18" spans="1:135" s="89" customFormat="1" ht="14.25" customHeight="1" x14ac:dyDescent="0.25">
      <c r="A18" s="101" t="s">
        <v>12</v>
      </c>
      <c r="B18" s="94">
        <v>14339993496.49</v>
      </c>
      <c r="C18" s="94">
        <v>5013231287.1300001</v>
      </c>
      <c r="D18" s="94">
        <v>2920421331.6700001</v>
      </c>
      <c r="E18" s="94">
        <v>70150592.290000007</v>
      </c>
      <c r="F18" s="94">
        <v>6593.67</v>
      </c>
      <c r="G18" s="94">
        <v>55390799.340000004</v>
      </c>
      <c r="H18" s="94">
        <v>622728392.49000001</v>
      </c>
      <c r="I18" s="99">
        <f>SUM(J18:M18)</f>
        <v>622728392.49000001</v>
      </c>
      <c r="J18" s="94">
        <v>89350076.280000001</v>
      </c>
      <c r="K18" s="94">
        <v>104386386.48999999</v>
      </c>
      <c r="L18" s="94">
        <v>20090501.100000001</v>
      </c>
      <c r="M18" s="94">
        <v>408901428.62</v>
      </c>
      <c r="N18" s="94">
        <v>18146640.309999999</v>
      </c>
      <c r="O18" s="94">
        <v>5663979618.3400002</v>
      </c>
      <c r="P18" s="94">
        <v>8292650561.04</v>
      </c>
      <c r="Q18" s="94">
        <v>652266900</v>
      </c>
      <c r="R18" s="99">
        <f>S18+T18+U18+V18+W18</f>
        <v>652266900</v>
      </c>
      <c r="S18" s="94">
        <v>140303700</v>
      </c>
      <c r="T18" s="94">
        <v>475802800</v>
      </c>
      <c r="U18" s="94">
        <v>36160400</v>
      </c>
      <c r="V18" s="94">
        <v>0</v>
      </c>
      <c r="W18" s="94">
        <v>0</v>
      </c>
      <c r="X18" s="94">
        <v>7640383661.04</v>
      </c>
      <c r="Y18" s="94">
        <v>1325878038.4100001</v>
      </c>
      <c r="Z18" s="94">
        <v>2847650992.1199999</v>
      </c>
      <c r="AA18" s="94">
        <v>0</v>
      </c>
      <c r="AB18" s="94">
        <v>95932734.030000001</v>
      </c>
      <c r="AC18" s="94">
        <v>0</v>
      </c>
      <c r="AD18" s="94">
        <v>0</v>
      </c>
      <c r="AE18" s="100">
        <v>3941491.56</v>
      </c>
      <c r="AF18" s="100">
        <v>51296105.579999998</v>
      </c>
      <c r="AG18" s="100">
        <v>105444700</v>
      </c>
      <c r="AH18" s="94">
        <v>11436855</v>
      </c>
      <c r="AI18" s="94">
        <v>14476188.439999999</v>
      </c>
      <c r="AJ18" s="94">
        <v>540205.84</v>
      </c>
      <c r="AK18" s="94">
        <v>330000</v>
      </c>
      <c r="AL18" s="94">
        <v>1274514800</v>
      </c>
      <c r="AM18" s="94">
        <v>1635223364.6099999</v>
      </c>
      <c r="AN18" s="94">
        <v>6072227</v>
      </c>
      <c r="AO18" s="94">
        <v>229798466</v>
      </c>
      <c r="AP18" s="94">
        <v>0</v>
      </c>
      <c r="AQ18" s="94">
        <v>0</v>
      </c>
      <c r="AR18" s="94">
        <v>0</v>
      </c>
      <c r="AS18" s="94">
        <v>1818028.42</v>
      </c>
      <c r="AT18" s="94">
        <v>0</v>
      </c>
      <c r="AU18" s="94">
        <v>22391852.57</v>
      </c>
      <c r="AV18" s="94">
        <v>0</v>
      </c>
      <c r="AW18" s="94">
        <v>4282765.03</v>
      </c>
      <c r="AX18" s="94">
        <v>0</v>
      </c>
      <c r="AY18" s="94">
        <v>5087093.8499999996</v>
      </c>
      <c r="AZ18" s="94">
        <v>0</v>
      </c>
      <c r="BA18" s="94">
        <v>4267752.58</v>
      </c>
      <c r="BB18" s="94">
        <v>0</v>
      </c>
      <c r="BC18" s="94">
        <v>0</v>
      </c>
      <c r="BD18" s="94">
        <v>0</v>
      </c>
      <c r="BE18" s="99">
        <f>SUM(Y18:BD18)</f>
        <v>7640383661.039999</v>
      </c>
      <c r="BF18" s="94">
        <v>13956630179.379999</v>
      </c>
      <c r="BG18" s="94">
        <v>0</v>
      </c>
      <c r="BH18" s="98">
        <v>1649040.29</v>
      </c>
      <c r="BI18" s="94">
        <v>46719960</v>
      </c>
      <c r="BJ18" s="94">
        <v>2456263.86</v>
      </c>
      <c r="BK18" s="100">
        <v>5624853.71</v>
      </c>
      <c r="BL18" s="100">
        <v>322742639.25</v>
      </c>
      <c r="BM18" s="94">
        <v>0</v>
      </c>
      <c r="BN18" s="94">
        <v>0</v>
      </c>
      <c r="BO18" s="94">
        <v>671875686.77999997</v>
      </c>
      <c r="BP18" s="94">
        <v>3566783110.9000001</v>
      </c>
      <c r="BQ18" s="99">
        <f>SUM(BR18:CG18)</f>
        <v>3566783110.9000006</v>
      </c>
      <c r="BR18" s="94">
        <v>648110779.74000001</v>
      </c>
      <c r="BS18" s="94">
        <v>1977864369.5899999</v>
      </c>
      <c r="BT18" s="94">
        <v>3251559.67</v>
      </c>
      <c r="BU18" s="94">
        <v>77729634.370000005</v>
      </c>
      <c r="BV18" s="98">
        <v>0</v>
      </c>
      <c r="BW18" s="94">
        <v>29003497.879999999</v>
      </c>
      <c r="BX18" s="94">
        <v>105208979.20999999</v>
      </c>
      <c r="BY18" s="94">
        <v>7174462.6299999999</v>
      </c>
      <c r="BZ18" s="94">
        <v>138971743.86000001</v>
      </c>
      <c r="CA18" s="94">
        <v>293853964.58999997</v>
      </c>
      <c r="CB18" s="94">
        <v>125964570.33</v>
      </c>
      <c r="CC18" s="94">
        <v>21251033.699999999</v>
      </c>
      <c r="CD18" s="94">
        <v>0</v>
      </c>
      <c r="CE18" s="94">
        <v>85175.28</v>
      </c>
      <c r="CF18" s="94">
        <v>27125074.399999999</v>
      </c>
      <c r="CG18" s="98">
        <v>111188265.65000001</v>
      </c>
      <c r="CH18" s="94">
        <v>2378422756.4000001</v>
      </c>
      <c r="CI18" s="99">
        <f>SUM(CJ18:CM18)</f>
        <v>2378422756.4000001</v>
      </c>
      <c r="CJ18" s="94">
        <v>1421993700.6400001</v>
      </c>
      <c r="CK18" s="94">
        <v>66746316.93</v>
      </c>
      <c r="CL18" s="94">
        <v>40137505.509999998</v>
      </c>
      <c r="CM18" s="94">
        <v>849545233.32000005</v>
      </c>
      <c r="CN18" s="94">
        <v>4760318137.0699997</v>
      </c>
      <c r="CO18" s="94">
        <v>2847650992.1199999</v>
      </c>
      <c r="CP18" s="98">
        <v>1912667144.95</v>
      </c>
      <c r="CQ18" s="94">
        <v>670336749.17999995</v>
      </c>
      <c r="CR18" s="94">
        <v>438273439.87</v>
      </c>
      <c r="CS18" s="94">
        <v>1587837.12</v>
      </c>
      <c r="CT18" s="94">
        <v>122583129.53</v>
      </c>
      <c r="CU18" s="94">
        <v>337913861.50999999</v>
      </c>
      <c r="CV18" s="94">
        <v>57965979.670000002</v>
      </c>
      <c r="CW18" s="94">
        <v>11592552.84</v>
      </c>
      <c r="CX18" s="94">
        <v>362703359.80000001</v>
      </c>
      <c r="CY18" s="94">
        <v>164531823.22</v>
      </c>
      <c r="CZ18" s="94">
        <v>33300229.32</v>
      </c>
      <c r="DA18" s="94">
        <v>14134247242.43</v>
      </c>
      <c r="DB18" s="94">
        <v>-211165.04</v>
      </c>
      <c r="DC18" s="94">
        <v>-202280649.78</v>
      </c>
      <c r="DD18" s="97"/>
      <c r="DE18" s="97"/>
      <c r="DF18" s="91">
        <v>12579480045.76</v>
      </c>
      <c r="DG18" s="91">
        <v>1554767196.6700001</v>
      </c>
      <c r="DH18" s="97"/>
      <c r="DI18" s="96"/>
      <c r="DJ18" s="94">
        <v>13125316450.15</v>
      </c>
      <c r="DK18" s="94">
        <v>13946737658.280001</v>
      </c>
      <c r="DL18" s="94">
        <v>14339993496.49</v>
      </c>
      <c r="DM18" s="95">
        <v>1113.3</v>
      </c>
      <c r="DN18" s="94">
        <v>203780251.12</v>
      </c>
      <c r="DO18" s="93">
        <v>-1499601.34</v>
      </c>
      <c r="DP18" s="90">
        <f>(B18-DF18-DG18)/B18*100</f>
        <v>1.4347722968658247</v>
      </c>
      <c r="DQ18" s="90"/>
      <c r="DR18" s="90"/>
      <c r="DS18" s="90">
        <f>((C18+H18)-DF18)/(C18+H18)</f>
        <v>-1.2320032010250581</v>
      </c>
      <c r="DT18" s="90">
        <f>(N18-DG18)/N18</f>
        <v>-84.677964080944534</v>
      </c>
      <c r="DU18" s="92"/>
      <c r="DV18" s="91">
        <f>(C18+H18-DF18-DG18)/DM18</f>
        <v>-7633420.9672235707</v>
      </c>
      <c r="DW18" s="91">
        <f>DN18/DM18</f>
        <v>183041.63398904161</v>
      </c>
      <c r="DX18" s="90">
        <f>(C18+H18)/B18*100</f>
        <v>39.302386580576297</v>
      </c>
      <c r="DY18" s="90">
        <f>P18/B18*100</f>
        <v>57.828830696958065</v>
      </c>
      <c r="DZ18" s="90">
        <f>C18/DA18*100</f>
        <v>35.46868256330368</v>
      </c>
      <c r="EA18" s="90">
        <f>P18/DJ18*100</f>
        <v>63.18057619818552</v>
      </c>
      <c r="EB18" s="91">
        <f>B18/DM18</f>
        <v>12880619.32676727</v>
      </c>
      <c r="EC18" s="90">
        <f>C18/O18*100</f>
        <v>88.510757893568808</v>
      </c>
      <c r="ED18" s="90">
        <f>(DK18-DL18)/DK18*100</f>
        <v>-2.8196976801705889</v>
      </c>
      <c r="EE18" s="90">
        <f>DO18/(C18+H18)*100</f>
        <v>-2.6607737195541995E-2</v>
      </c>
    </row>
    <row r="19" spans="1:135" s="89" customFormat="1" ht="14.25" customHeight="1" x14ac:dyDescent="0.25">
      <c r="A19" s="101" t="s">
        <v>13</v>
      </c>
      <c r="B19" s="94">
        <v>12831139023.59</v>
      </c>
      <c r="C19" s="94">
        <v>3153325669.96</v>
      </c>
      <c r="D19" s="94">
        <v>1946001218.26</v>
      </c>
      <c r="E19" s="94">
        <v>24610967.399999999</v>
      </c>
      <c r="F19" s="94">
        <v>6516.56</v>
      </c>
      <c r="G19" s="94">
        <v>29324068.469999999</v>
      </c>
      <c r="H19" s="94">
        <v>427355199.56</v>
      </c>
      <c r="I19" s="99">
        <f>SUM(J19:M19)</f>
        <v>427355199.56</v>
      </c>
      <c r="J19" s="94">
        <v>27082072.109999999</v>
      </c>
      <c r="K19" s="94">
        <v>92241516.450000003</v>
      </c>
      <c r="L19" s="94">
        <v>28541765.609999999</v>
      </c>
      <c r="M19" s="94">
        <v>279489845.38999999</v>
      </c>
      <c r="N19" s="94">
        <v>36576304.990000002</v>
      </c>
      <c r="O19" s="94">
        <v>3623253112.4099998</v>
      </c>
      <c r="P19" s="94">
        <v>9008948367.0200005</v>
      </c>
      <c r="Q19" s="94">
        <v>1022562400</v>
      </c>
      <c r="R19" s="99">
        <f>S19+T19+U19+V19+W19</f>
        <v>1022562400</v>
      </c>
      <c r="S19" s="94">
        <v>407250900</v>
      </c>
      <c r="T19" s="94">
        <v>502515300</v>
      </c>
      <c r="U19" s="94">
        <v>112796200</v>
      </c>
      <c r="V19" s="94">
        <v>0</v>
      </c>
      <c r="W19" s="94">
        <v>0</v>
      </c>
      <c r="X19" s="94">
        <v>7986385967.0200005</v>
      </c>
      <c r="Y19" s="94">
        <v>1525854836.25</v>
      </c>
      <c r="Z19" s="94">
        <v>2684085891.8699999</v>
      </c>
      <c r="AA19" s="94">
        <v>0</v>
      </c>
      <c r="AB19" s="94">
        <v>49929174.479999997</v>
      </c>
      <c r="AC19" s="94">
        <v>0</v>
      </c>
      <c r="AD19" s="94">
        <v>0</v>
      </c>
      <c r="AE19" s="100">
        <v>3773037.23</v>
      </c>
      <c r="AF19" s="100">
        <v>112551122</v>
      </c>
      <c r="AG19" s="100">
        <v>178766500</v>
      </c>
      <c r="AH19" s="94">
        <v>11225000</v>
      </c>
      <c r="AI19" s="94">
        <v>14332681.369999999</v>
      </c>
      <c r="AJ19" s="94">
        <v>516751.31</v>
      </c>
      <c r="AK19" s="94">
        <v>330000</v>
      </c>
      <c r="AL19" s="94">
        <v>1752927400</v>
      </c>
      <c r="AM19" s="94">
        <v>1497006400</v>
      </c>
      <c r="AN19" s="94">
        <v>3004056.25</v>
      </c>
      <c r="AO19" s="94">
        <v>111299467</v>
      </c>
      <c r="AP19" s="94">
        <v>0</v>
      </c>
      <c r="AQ19" s="94">
        <v>0</v>
      </c>
      <c r="AR19" s="94">
        <v>0</v>
      </c>
      <c r="AS19" s="94">
        <v>1168669.95</v>
      </c>
      <c r="AT19" s="94">
        <v>0</v>
      </c>
      <c r="AU19" s="94">
        <v>13080489.710000001</v>
      </c>
      <c r="AV19" s="94">
        <v>0</v>
      </c>
      <c r="AW19" s="94">
        <v>8621083.7699999996</v>
      </c>
      <c r="AX19" s="94">
        <v>0</v>
      </c>
      <c r="AY19" s="94">
        <v>16017000</v>
      </c>
      <c r="AZ19" s="94">
        <v>0</v>
      </c>
      <c r="BA19" s="94">
        <v>1896405.83</v>
      </c>
      <c r="BB19" s="94">
        <v>0</v>
      </c>
      <c r="BC19" s="94">
        <v>0</v>
      </c>
      <c r="BD19" s="94">
        <v>0</v>
      </c>
      <c r="BE19" s="99">
        <f>SUM(Y19:BD19)</f>
        <v>7986385967.0200005</v>
      </c>
      <c r="BF19" s="94">
        <v>12632201479.43</v>
      </c>
      <c r="BG19" s="94">
        <v>0</v>
      </c>
      <c r="BH19" s="94">
        <v>0</v>
      </c>
      <c r="BI19" s="94">
        <v>6494969</v>
      </c>
      <c r="BJ19" s="94">
        <v>3549300</v>
      </c>
      <c r="BK19" s="94">
        <v>0</v>
      </c>
      <c r="BL19" s="100">
        <v>182918206.52000001</v>
      </c>
      <c r="BM19" s="94">
        <v>0</v>
      </c>
      <c r="BN19" s="94">
        <v>0</v>
      </c>
      <c r="BO19" s="94">
        <v>523735963.07999998</v>
      </c>
      <c r="BP19" s="94">
        <v>3676206331.1599998</v>
      </c>
      <c r="BQ19" s="99">
        <f>SUM(BR19:CG19)</f>
        <v>3676206331.1599994</v>
      </c>
      <c r="BR19" s="94">
        <v>555088833.25999999</v>
      </c>
      <c r="BS19" s="94">
        <v>2306074169.2199998</v>
      </c>
      <c r="BT19" s="94">
        <v>3396724.99</v>
      </c>
      <c r="BU19" s="94">
        <v>91700546.430000007</v>
      </c>
      <c r="BV19" s="98">
        <v>0</v>
      </c>
      <c r="BW19" s="94">
        <v>15078389.52</v>
      </c>
      <c r="BX19" s="94">
        <v>79446999.609999999</v>
      </c>
      <c r="BY19" s="94">
        <v>19738977</v>
      </c>
      <c r="BZ19" s="94">
        <v>69902202.049999997</v>
      </c>
      <c r="CA19" s="94">
        <v>248896548.65000001</v>
      </c>
      <c r="CB19" s="94">
        <v>146945832.16</v>
      </c>
      <c r="CC19" s="94">
        <v>14182190.529999999</v>
      </c>
      <c r="CD19" s="94">
        <v>817528.24</v>
      </c>
      <c r="CE19" s="94">
        <v>0</v>
      </c>
      <c r="CF19" s="94">
        <v>31913271.100000001</v>
      </c>
      <c r="CG19" s="98">
        <v>93024118.400000006</v>
      </c>
      <c r="CH19" s="94">
        <v>1953937470.4100001</v>
      </c>
      <c r="CI19" s="99">
        <f>SUM(CJ19:CM19)</f>
        <v>1953937470.4100001</v>
      </c>
      <c r="CJ19" s="94">
        <v>1005251881.6900001</v>
      </c>
      <c r="CK19" s="94">
        <v>36126366.109999999</v>
      </c>
      <c r="CL19" s="94">
        <v>12211542.75</v>
      </c>
      <c r="CM19" s="94">
        <v>900347679.86000001</v>
      </c>
      <c r="CN19" s="94">
        <v>4592216455.8800001</v>
      </c>
      <c r="CO19" s="94">
        <v>2684085891.8699999</v>
      </c>
      <c r="CP19" s="98">
        <v>1908130564.01</v>
      </c>
      <c r="CQ19" s="94">
        <v>461182023.58999997</v>
      </c>
      <c r="CR19" s="94">
        <v>440777354.19</v>
      </c>
      <c r="CS19" s="94">
        <v>5281482.01</v>
      </c>
      <c r="CT19" s="94">
        <v>93039739.780000001</v>
      </c>
      <c r="CU19" s="94">
        <v>151921713.49000001</v>
      </c>
      <c r="CV19" s="94">
        <v>49880897.460000001</v>
      </c>
      <c r="CW19" s="94">
        <v>6768200.8200000003</v>
      </c>
      <c r="CX19" s="94">
        <v>187021924.34</v>
      </c>
      <c r="CY19" s="94">
        <v>95694102.030000001</v>
      </c>
      <c r="CZ19" s="94">
        <v>11313971.810000001</v>
      </c>
      <c r="DA19" s="94">
        <v>12535956804.08</v>
      </c>
      <c r="DB19" s="94">
        <v>0</v>
      </c>
      <c r="DC19" s="94">
        <v>-293790873.94999999</v>
      </c>
      <c r="DD19" s="97"/>
      <c r="DE19" s="97"/>
      <c r="DF19" s="91">
        <v>10404844147.379999</v>
      </c>
      <c r="DG19" s="91">
        <v>2131112656.7000008</v>
      </c>
      <c r="DH19" s="97"/>
      <c r="DI19" s="96"/>
      <c r="DJ19" s="94">
        <v>12075579681</v>
      </c>
      <c r="DK19" s="94">
        <v>12563288876.48</v>
      </c>
      <c r="DL19" s="94">
        <v>12831139023.59</v>
      </c>
      <c r="DM19" s="95">
        <v>1065.7</v>
      </c>
      <c r="DN19" s="94">
        <v>293790873.94999999</v>
      </c>
      <c r="DO19" s="93">
        <v>0</v>
      </c>
      <c r="DP19" s="90">
        <f>(B19-DF19-DG19)/B19*100</f>
        <v>2.3005145448686108</v>
      </c>
      <c r="DQ19" s="90"/>
      <c r="DR19" s="90"/>
      <c r="DS19" s="90">
        <f>((C19+H19)-DF19)/(C19+H19)</f>
        <v>-1.9058283959203537</v>
      </c>
      <c r="DT19" s="90">
        <f>(N19-DG19)/N19</f>
        <v>-57.264842697551025</v>
      </c>
      <c r="DU19" s="92"/>
      <c r="DV19" s="91">
        <f>(C19+H19-DF19-DG19)/DM19</f>
        <v>-8403186.5764849391</v>
      </c>
      <c r="DW19" s="91">
        <f>DN19/DM19</f>
        <v>275678.77822088765</v>
      </c>
      <c r="DX19" s="90">
        <f>(C19+H19)/B19*100</f>
        <v>27.9061809161052</v>
      </c>
      <c r="DY19" s="90">
        <f>P19/B19*100</f>
        <v>70.211602808270442</v>
      </c>
      <c r="DZ19" s="90">
        <f>C19/DA19*100</f>
        <v>25.154248050166434</v>
      </c>
      <c r="EA19" s="90">
        <f>P19/DJ19*100</f>
        <v>74.604686524448098</v>
      </c>
      <c r="EB19" s="91">
        <f>B19/DM19</f>
        <v>12040104.179027868</v>
      </c>
      <c r="EC19" s="90">
        <f>C19/O19*100</f>
        <v>87.030234215753467</v>
      </c>
      <c r="ED19" s="90">
        <f>(DK19-DL19)/DK19*100</f>
        <v>-2.1320065927278691</v>
      </c>
      <c r="EE19" s="90">
        <f>DO19/(C19+H19)*100</f>
        <v>0</v>
      </c>
    </row>
    <row r="20" spans="1:135" s="89" customFormat="1" ht="14.25" customHeight="1" x14ac:dyDescent="0.25">
      <c r="A20" s="101" t="s">
        <v>14</v>
      </c>
      <c r="B20" s="94">
        <v>33961145430.259998</v>
      </c>
      <c r="C20" s="94">
        <v>13515645099.59</v>
      </c>
      <c r="D20" s="94">
        <v>7884845697.3800001</v>
      </c>
      <c r="E20" s="94">
        <v>221860099.66999999</v>
      </c>
      <c r="F20" s="94">
        <v>14190.79</v>
      </c>
      <c r="G20" s="94">
        <v>49326614.289999999</v>
      </c>
      <c r="H20" s="94">
        <v>1418882781.4400001</v>
      </c>
      <c r="I20" s="99">
        <f>SUM(J20:M20)</f>
        <v>1418882781.4400001</v>
      </c>
      <c r="J20" s="94">
        <v>150907111.24000001</v>
      </c>
      <c r="K20" s="94">
        <v>264118022.91999999</v>
      </c>
      <c r="L20" s="94">
        <v>57534059.560000002</v>
      </c>
      <c r="M20" s="94">
        <v>946323587.72000003</v>
      </c>
      <c r="N20" s="94">
        <v>115464003.62</v>
      </c>
      <c r="O20" s="94">
        <v>15069986503.940001</v>
      </c>
      <c r="P20" s="94">
        <v>16092073269.1</v>
      </c>
      <c r="Q20" s="94">
        <v>1080610600</v>
      </c>
      <c r="R20" s="99">
        <f>S20+T20+U20+V20+W20</f>
        <v>1080610600</v>
      </c>
      <c r="S20" s="94">
        <v>173824900</v>
      </c>
      <c r="T20" s="94">
        <v>871767700</v>
      </c>
      <c r="U20" s="94">
        <v>32016300</v>
      </c>
      <c r="V20" s="94">
        <v>0</v>
      </c>
      <c r="W20" s="94">
        <v>3001700</v>
      </c>
      <c r="X20" s="94">
        <v>15011462669.1</v>
      </c>
      <c r="Y20" s="94">
        <v>2809957223.77</v>
      </c>
      <c r="Z20" s="94">
        <v>4657404820.0900002</v>
      </c>
      <c r="AA20" s="94">
        <v>0</v>
      </c>
      <c r="AB20" s="94">
        <v>77169891.719999999</v>
      </c>
      <c r="AC20" s="94">
        <v>0</v>
      </c>
      <c r="AD20" s="94">
        <v>0</v>
      </c>
      <c r="AE20" s="100">
        <v>9625199.8200000003</v>
      </c>
      <c r="AF20" s="100">
        <v>17063870.969999999</v>
      </c>
      <c r="AG20" s="100">
        <v>159483100</v>
      </c>
      <c r="AH20" s="94">
        <v>0</v>
      </c>
      <c r="AI20" s="94">
        <v>48825719.509999998</v>
      </c>
      <c r="AJ20" s="94">
        <v>1122386.1299999999</v>
      </c>
      <c r="AK20" s="94">
        <v>19845000</v>
      </c>
      <c r="AL20" s="94">
        <v>2530447400</v>
      </c>
      <c r="AM20" s="94">
        <v>3943976235.3899999</v>
      </c>
      <c r="AN20" s="94">
        <v>9331324</v>
      </c>
      <c r="AO20" s="94">
        <v>348199772</v>
      </c>
      <c r="AP20" s="94">
        <v>0</v>
      </c>
      <c r="AQ20" s="94">
        <v>0</v>
      </c>
      <c r="AR20" s="94">
        <v>0</v>
      </c>
      <c r="AS20" s="94">
        <v>571359.31999999995</v>
      </c>
      <c r="AT20" s="94">
        <v>0</v>
      </c>
      <c r="AU20" s="94">
        <v>60527106.460000001</v>
      </c>
      <c r="AV20" s="94">
        <v>0</v>
      </c>
      <c r="AW20" s="94">
        <v>10668241.83</v>
      </c>
      <c r="AX20" s="94">
        <v>0</v>
      </c>
      <c r="AY20" s="94">
        <v>296086417.68000001</v>
      </c>
      <c r="AZ20" s="94">
        <v>0</v>
      </c>
      <c r="BA20" s="94">
        <v>2677741.23</v>
      </c>
      <c r="BB20" s="94">
        <v>0</v>
      </c>
      <c r="BC20" s="94">
        <v>8479859.1799999997</v>
      </c>
      <c r="BD20" s="94">
        <v>0</v>
      </c>
      <c r="BE20" s="99">
        <f>SUM(Y20:BD20)</f>
        <v>15011462669.1</v>
      </c>
      <c r="BF20" s="94">
        <v>31162059773.040001</v>
      </c>
      <c r="BG20" s="94">
        <v>0</v>
      </c>
      <c r="BH20" s="94">
        <v>0</v>
      </c>
      <c r="BI20" s="94">
        <v>1671590152.7</v>
      </c>
      <c r="BJ20" s="94">
        <v>8764783.8499999996</v>
      </c>
      <c r="BK20" s="94">
        <v>0</v>
      </c>
      <c r="BL20" s="100">
        <v>1069910781.9</v>
      </c>
      <c r="BM20" s="94">
        <v>48691647.770000003</v>
      </c>
      <c r="BN20" s="94">
        <v>0</v>
      </c>
      <c r="BO20" s="94">
        <v>1317541811.5699999</v>
      </c>
      <c r="BP20" s="94">
        <v>7139170160.4300003</v>
      </c>
      <c r="BQ20" s="99">
        <f>SUM(BR20:CG20)</f>
        <v>7139170160.4300003</v>
      </c>
      <c r="BR20" s="94">
        <v>1461835325.7</v>
      </c>
      <c r="BS20" s="94">
        <v>3872067292.3600001</v>
      </c>
      <c r="BT20" s="94">
        <v>15951903.300000001</v>
      </c>
      <c r="BU20" s="94">
        <v>103553817.3</v>
      </c>
      <c r="BV20" s="102">
        <v>355780.38</v>
      </c>
      <c r="BW20" s="94">
        <v>67553703.480000004</v>
      </c>
      <c r="BX20" s="94">
        <v>226782141.62</v>
      </c>
      <c r="BY20" s="94">
        <v>138205245.71000001</v>
      </c>
      <c r="BZ20" s="94">
        <v>199674990.66999999</v>
      </c>
      <c r="CA20" s="94">
        <v>443398434.36000001</v>
      </c>
      <c r="CB20" s="94">
        <v>183076625.53</v>
      </c>
      <c r="CC20" s="94">
        <v>20819186.09</v>
      </c>
      <c r="CD20" s="94">
        <v>2961926.46</v>
      </c>
      <c r="CE20" s="94">
        <v>0</v>
      </c>
      <c r="CF20" s="94">
        <v>48060911.670000002</v>
      </c>
      <c r="CG20" s="98">
        <v>354872875.80000001</v>
      </c>
      <c r="CH20" s="94">
        <v>5207531397.7600002</v>
      </c>
      <c r="CI20" s="99">
        <f>SUM(CJ20:CM20)</f>
        <v>5207531397.7600002</v>
      </c>
      <c r="CJ20" s="94">
        <v>2074954450.01</v>
      </c>
      <c r="CK20" s="94">
        <v>187618384.28999999</v>
      </c>
      <c r="CL20" s="94">
        <v>520023647.81</v>
      </c>
      <c r="CM20" s="94">
        <v>2424934915.6500001</v>
      </c>
      <c r="CN20" s="94">
        <v>8652638994.6599998</v>
      </c>
      <c r="CO20" s="94">
        <v>4657447233.3199997</v>
      </c>
      <c r="CP20" s="98">
        <v>3995191761.3400002</v>
      </c>
      <c r="CQ20" s="94">
        <v>2463498943.23</v>
      </c>
      <c r="CR20" s="94">
        <v>1173731014.6099999</v>
      </c>
      <c r="CS20" s="94">
        <v>23160296.43</v>
      </c>
      <c r="CT20" s="94">
        <v>511556913.50999999</v>
      </c>
      <c r="CU20" s="94">
        <v>1081985578.29</v>
      </c>
      <c r="CV20" s="94">
        <v>102002237.23999999</v>
      </c>
      <c r="CW20" s="94">
        <v>70044070.390000001</v>
      </c>
      <c r="CX20" s="94">
        <v>2380916051.1799998</v>
      </c>
      <c r="CY20" s="94">
        <v>793721655.91999996</v>
      </c>
      <c r="CZ20" s="94">
        <v>97772998.010000005</v>
      </c>
      <c r="DA20" s="94">
        <v>34132553818</v>
      </c>
      <c r="DB20" s="94">
        <v>-2487699.85</v>
      </c>
      <c r="DC20" s="94">
        <v>201061791.22999999</v>
      </c>
      <c r="DD20" s="97"/>
      <c r="DE20" s="97"/>
      <c r="DF20" s="91">
        <v>29012670745.299999</v>
      </c>
      <c r="DG20" s="91">
        <v>5119883072.7000008</v>
      </c>
      <c r="DH20" s="97"/>
      <c r="DI20" s="96"/>
      <c r="DJ20" s="94">
        <v>31334524808.380001</v>
      </c>
      <c r="DK20" s="94">
        <v>33827018600</v>
      </c>
      <c r="DL20" s="94">
        <v>33961145430.259998</v>
      </c>
      <c r="DM20" s="95">
        <v>2718.6</v>
      </c>
      <c r="DN20" s="94">
        <v>-201061791.22999999</v>
      </c>
      <c r="DO20" s="93">
        <v>0</v>
      </c>
      <c r="DP20" s="90">
        <f>(B20-DF20-DG20)/B20*100</f>
        <v>-0.50471910051441815</v>
      </c>
      <c r="DQ20" s="90"/>
      <c r="DR20" s="90"/>
      <c r="DS20" s="90">
        <f>((C20+H20)-DF20)/(C20+H20)</f>
        <v>-0.9426573760093353</v>
      </c>
      <c r="DT20" s="90">
        <f>(N20-DG20)/N20</f>
        <v>-43.341811406002243</v>
      </c>
      <c r="DU20" s="92"/>
      <c r="DV20" s="91">
        <f>(C20+H20-DF20-DG20)/DM20</f>
        <v>-7061732.4861951014</v>
      </c>
      <c r="DW20" s="91">
        <f>DN20/DM20</f>
        <v>-73957.842724196278</v>
      </c>
      <c r="DX20" s="90">
        <f>(C20+H20)/B20*100</f>
        <v>43.975336202067744</v>
      </c>
      <c r="DY20" s="90">
        <f>P20/B20*100</f>
        <v>47.383776563559806</v>
      </c>
      <c r="DZ20" s="90">
        <f>C20/DA20*100</f>
        <v>39.597520805672751</v>
      </c>
      <c r="EA20" s="90">
        <f>P20/DJ20*100</f>
        <v>51.355727803462301</v>
      </c>
      <c r="EB20" s="91">
        <f>B20/DM20</f>
        <v>12492145.012234239</v>
      </c>
      <c r="EC20" s="90">
        <f>C20/O20*100</f>
        <v>89.685847403090762</v>
      </c>
      <c r="ED20" s="90">
        <f>(DK20-DL20)/DK20*100</f>
        <v>-0.3965079862521444</v>
      </c>
      <c r="EE20" s="90">
        <f>DO20/(C20+H20)*100</f>
        <v>0</v>
      </c>
    </row>
    <row r="21" spans="1:135" s="89" customFormat="1" ht="14.25" customHeight="1" x14ac:dyDescent="0.25">
      <c r="A21" s="101" t="s">
        <v>15</v>
      </c>
      <c r="B21" s="94">
        <v>12190825312.33</v>
      </c>
      <c r="C21" s="94">
        <v>3773750825.7600002</v>
      </c>
      <c r="D21" s="94">
        <v>2183335831.6300001</v>
      </c>
      <c r="E21" s="94">
        <v>32978547.399999999</v>
      </c>
      <c r="F21" s="94">
        <v>30109.5</v>
      </c>
      <c r="G21" s="94">
        <v>28142134.34</v>
      </c>
      <c r="H21" s="94">
        <v>669699051.80999994</v>
      </c>
      <c r="I21" s="99">
        <f>SUM(J21:M21)</f>
        <v>669699051.80999994</v>
      </c>
      <c r="J21" s="94">
        <v>6849424.2000000002</v>
      </c>
      <c r="K21" s="94">
        <v>106380659.72</v>
      </c>
      <c r="L21" s="94">
        <v>22344735.629999999</v>
      </c>
      <c r="M21" s="94">
        <v>534124232.25999999</v>
      </c>
      <c r="N21" s="94">
        <v>53193656.170000002</v>
      </c>
      <c r="O21" s="94">
        <v>4502060569.5600004</v>
      </c>
      <c r="P21" s="94">
        <v>7169989417.6199999</v>
      </c>
      <c r="Q21" s="94">
        <v>755846300</v>
      </c>
      <c r="R21" s="99">
        <f>S21+T21+U21+V21+W21</f>
        <v>755846300</v>
      </c>
      <c r="S21" s="94">
        <v>265690800</v>
      </c>
      <c r="T21" s="94">
        <v>446511500</v>
      </c>
      <c r="U21" s="94">
        <v>43644000</v>
      </c>
      <c r="V21" s="94">
        <v>0</v>
      </c>
      <c r="W21" s="94">
        <v>0</v>
      </c>
      <c r="X21" s="94">
        <v>6414143117.6199999</v>
      </c>
      <c r="Y21" s="94">
        <v>1522045553.9000001</v>
      </c>
      <c r="Z21" s="94">
        <v>1387632133.96</v>
      </c>
      <c r="AA21" s="94">
        <v>0</v>
      </c>
      <c r="AB21" s="94">
        <v>153815643.05000001</v>
      </c>
      <c r="AC21" s="94">
        <v>0</v>
      </c>
      <c r="AD21" s="94">
        <v>0</v>
      </c>
      <c r="AE21" s="100">
        <v>3760928.95</v>
      </c>
      <c r="AF21" s="100">
        <v>46147976.630000003</v>
      </c>
      <c r="AG21" s="100">
        <v>124959200</v>
      </c>
      <c r="AH21" s="94">
        <v>0</v>
      </c>
      <c r="AI21" s="94">
        <v>18880027.91</v>
      </c>
      <c r="AJ21" s="94">
        <v>516151.7</v>
      </c>
      <c r="AK21" s="94">
        <v>330000</v>
      </c>
      <c r="AL21" s="94">
        <v>1427088000</v>
      </c>
      <c r="AM21" s="94">
        <v>1510769900</v>
      </c>
      <c r="AN21" s="94">
        <v>9244862.1400000006</v>
      </c>
      <c r="AO21" s="94">
        <v>140470543</v>
      </c>
      <c r="AP21" s="94">
        <v>0</v>
      </c>
      <c r="AQ21" s="94">
        <v>0</v>
      </c>
      <c r="AR21" s="94">
        <v>124697.26</v>
      </c>
      <c r="AS21" s="94">
        <v>6496545.0899999999</v>
      </c>
      <c r="AT21" s="94">
        <v>0</v>
      </c>
      <c r="AU21" s="94">
        <v>35578991.75</v>
      </c>
      <c r="AV21" s="94">
        <v>0</v>
      </c>
      <c r="AW21" s="94">
        <v>4489779.55</v>
      </c>
      <c r="AX21" s="94">
        <v>0</v>
      </c>
      <c r="AY21" s="94">
        <v>18796959.489999998</v>
      </c>
      <c r="AZ21" s="94">
        <v>0</v>
      </c>
      <c r="BA21" s="94">
        <v>2995223.24</v>
      </c>
      <c r="BB21" s="94">
        <v>0</v>
      </c>
      <c r="BC21" s="94">
        <v>0</v>
      </c>
      <c r="BD21" s="94">
        <v>0</v>
      </c>
      <c r="BE21" s="99">
        <f>SUM(Y21:BD21)</f>
        <v>6414143117.6200008</v>
      </c>
      <c r="BF21" s="94">
        <v>11672049987.18</v>
      </c>
      <c r="BG21" s="94">
        <v>0</v>
      </c>
      <c r="BH21" s="94">
        <v>0</v>
      </c>
      <c r="BI21" s="94">
        <v>41685057</v>
      </c>
      <c r="BJ21" s="94">
        <v>0</v>
      </c>
      <c r="BK21" s="100">
        <v>18997090</v>
      </c>
      <c r="BL21" s="100">
        <v>455822969.81</v>
      </c>
      <c r="BM21" s="94">
        <v>0</v>
      </c>
      <c r="BN21" s="94">
        <v>0</v>
      </c>
      <c r="BO21" s="94">
        <v>550424545.53999996</v>
      </c>
      <c r="BP21" s="94">
        <v>3813997458.1199999</v>
      </c>
      <c r="BQ21" s="99">
        <f>SUM(BR21:CG21)</f>
        <v>3813997458.1200004</v>
      </c>
      <c r="BR21" s="94">
        <v>840646786.14999998</v>
      </c>
      <c r="BS21" s="94">
        <v>2060628956.1400001</v>
      </c>
      <c r="BT21" s="94">
        <v>7459258.54</v>
      </c>
      <c r="BU21" s="94">
        <v>84484516.409999996</v>
      </c>
      <c r="BV21" s="98">
        <v>0</v>
      </c>
      <c r="BW21" s="94">
        <v>39813587.710000001</v>
      </c>
      <c r="BX21" s="94">
        <v>80279928.209999993</v>
      </c>
      <c r="BY21" s="94">
        <v>41395998.939999998</v>
      </c>
      <c r="BZ21" s="94">
        <v>102831216.26000001</v>
      </c>
      <c r="CA21" s="94">
        <v>244072605.13999999</v>
      </c>
      <c r="CB21" s="94">
        <v>155365327.69</v>
      </c>
      <c r="CC21" s="94">
        <v>15566426.710000001</v>
      </c>
      <c r="CD21" s="94">
        <v>0</v>
      </c>
      <c r="CE21" s="94">
        <v>0</v>
      </c>
      <c r="CF21" s="94">
        <v>13839973.67</v>
      </c>
      <c r="CG21" s="98">
        <v>127612876.55</v>
      </c>
      <c r="CH21" s="94">
        <v>2023231301.0699999</v>
      </c>
      <c r="CI21" s="99">
        <f>SUM(CJ21:CM21)</f>
        <v>2023231301.0699999</v>
      </c>
      <c r="CJ21" s="94">
        <v>1031171468.62</v>
      </c>
      <c r="CK21" s="94">
        <v>28917686.559999999</v>
      </c>
      <c r="CL21" s="94">
        <v>14263299.1</v>
      </c>
      <c r="CM21" s="94">
        <v>948878846.78999996</v>
      </c>
      <c r="CN21" s="94">
        <v>3449451757.1399999</v>
      </c>
      <c r="CO21" s="94">
        <v>1387632133.96</v>
      </c>
      <c r="CP21" s="98">
        <v>2061819623.1800001</v>
      </c>
      <c r="CQ21" s="94">
        <v>376706673.19</v>
      </c>
      <c r="CR21" s="94">
        <v>417038645.01999998</v>
      </c>
      <c r="CS21" s="94">
        <v>1774436.18</v>
      </c>
      <c r="CT21" s="94">
        <v>113879446.52</v>
      </c>
      <c r="CU21" s="94">
        <v>149640154.72999999</v>
      </c>
      <c r="CV21" s="94">
        <v>72539012.349999994</v>
      </c>
      <c r="CW21" s="94">
        <v>3589863.12</v>
      </c>
      <c r="CX21" s="94">
        <v>186326372.19999999</v>
      </c>
      <c r="CY21" s="94">
        <v>61989504.109999999</v>
      </c>
      <c r="CZ21" s="94">
        <v>9892399.9700000007</v>
      </c>
      <c r="DA21" s="94">
        <v>11889858271.709999</v>
      </c>
      <c r="DB21" s="94">
        <v>-29254.76</v>
      </c>
      <c r="DC21" s="94">
        <v>-276795970.19999999</v>
      </c>
      <c r="DD21" s="97"/>
      <c r="DE21" s="97"/>
      <c r="DF21" s="91">
        <v>9749683782.7999992</v>
      </c>
      <c r="DG21" s="91">
        <v>2140174488.9099998</v>
      </c>
      <c r="DH21" s="97"/>
      <c r="DI21" s="96"/>
      <c r="DJ21" s="94">
        <v>11281091610.209999</v>
      </c>
      <c r="DK21" s="94">
        <v>11695879502.85</v>
      </c>
      <c r="DL21" s="94">
        <v>12190825312.33</v>
      </c>
      <c r="DM21" s="95">
        <v>1062.4000000000001</v>
      </c>
      <c r="DN21" s="94">
        <v>276795970.19999999</v>
      </c>
      <c r="DO21" s="93">
        <v>0</v>
      </c>
      <c r="DP21" s="90">
        <f>(B21-DF21-DG21)/B21*100</f>
        <v>2.4687995513773613</v>
      </c>
      <c r="DQ21" s="90"/>
      <c r="DR21" s="90"/>
      <c r="DS21" s="90">
        <f>((C21+H21)-DF21)/(C21+H21)</f>
        <v>-1.1941698570777697</v>
      </c>
      <c r="DT21" s="90">
        <f>(N21-DG21)/N21</f>
        <v>-39.233641434051471</v>
      </c>
      <c r="DU21" s="92"/>
      <c r="DV21" s="91">
        <f>(C21+H21-DF21-DG21)/DM21</f>
        <v>-7009044.0456890045</v>
      </c>
      <c r="DW21" s="91">
        <f>DN21/DM21</f>
        <v>260538.37556475902</v>
      </c>
      <c r="DX21" s="90">
        <f>(C21+H21)/B21*100</f>
        <v>36.449130913850617</v>
      </c>
      <c r="DY21" s="90">
        <f>P21/B21*100</f>
        <v>58.814635054840423</v>
      </c>
      <c r="DZ21" s="90">
        <f>C21/DA21*100</f>
        <v>31.739241457057837</v>
      </c>
      <c r="EA21" s="90">
        <f>P21/DJ21*100</f>
        <v>63.557585252926863</v>
      </c>
      <c r="EB21" s="91">
        <f>B21/DM21</f>
        <v>11474797.921997363</v>
      </c>
      <c r="EC21" s="90">
        <f>C21/O21*100</f>
        <v>83.822746661287582</v>
      </c>
      <c r="ED21" s="90">
        <f>(DK21-DL21)/DK21*100</f>
        <v>-4.2317964147920071</v>
      </c>
      <c r="EE21" s="90">
        <f>DO21/(C21+H21)*100</f>
        <v>0</v>
      </c>
    </row>
    <row r="22" spans="1:135" s="89" customFormat="1" ht="14.25" customHeight="1" x14ac:dyDescent="0.25">
      <c r="A22" s="101" t="s">
        <v>16</v>
      </c>
      <c r="B22" s="94">
        <v>16492714096.93</v>
      </c>
      <c r="C22" s="94">
        <v>4971825828.54</v>
      </c>
      <c r="D22" s="94">
        <v>2953076753.2399998</v>
      </c>
      <c r="E22" s="94">
        <v>37879971.859999999</v>
      </c>
      <c r="F22" s="94">
        <v>190637.31</v>
      </c>
      <c r="G22" s="94">
        <v>53868754.289999999</v>
      </c>
      <c r="H22" s="94">
        <v>799208834.33000004</v>
      </c>
      <c r="I22" s="99">
        <f>SUM(J22:M22)</f>
        <v>799208834.32999992</v>
      </c>
      <c r="J22" s="94">
        <v>43950159.409999996</v>
      </c>
      <c r="K22" s="94">
        <v>106003346.54000001</v>
      </c>
      <c r="L22" s="94">
        <v>68779981.840000004</v>
      </c>
      <c r="M22" s="94">
        <v>580475346.53999996</v>
      </c>
      <c r="N22" s="94">
        <v>44957293.460000001</v>
      </c>
      <c r="O22" s="94">
        <v>5822200330.1400003</v>
      </c>
      <c r="P22" s="94">
        <v>10346135513.690001</v>
      </c>
      <c r="Q22" s="94">
        <v>888127100</v>
      </c>
      <c r="R22" s="99">
        <f>S22+T22+U22+V22+W22</f>
        <v>888127100</v>
      </c>
      <c r="S22" s="94">
        <v>260155000</v>
      </c>
      <c r="T22" s="94">
        <v>587248400</v>
      </c>
      <c r="U22" s="94">
        <v>40723700</v>
      </c>
      <c r="V22" s="94">
        <v>0</v>
      </c>
      <c r="W22" s="94">
        <v>0</v>
      </c>
      <c r="X22" s="94">
        <v>9458008413.6900005</v>
      </c>
      <c r="Y22" s="94">
        <v>1828250085.0799999</v>
      </c>
      <c r="Z22" s="94">
        <v>3005828569.79</v>
      </c>
      <c r="AA22" s="94">
        <v>0</v>
      </c>
      <c r="AB22" s="94">
        <v>100456600</v>
      </c>
      <c r="AC22" s="94">
        <v>0</v>
      </c>
      <c r="AD22" s="94">
        <v>0</v>
      </c>
      <c r="AE22" s="100">
        <v>4582799.9800000004</v>
      </c>
      <c r="AF22" s="100">
        <v>164840363.37</v>
      </c>
      <c r="AG22" s="100">
        <v>170624100</v>
      </c>
      <c r="AH22" s="94">
        <v>0</v>
      </c>
      <c r="AI22" s="94">
        <v>22519325.239999998</v>
      </c>
      <c r="AJ22" s="94">
        <v>623831.4</v>
      </c>
      <c r="AK22" s="94">
        <v>599000</v>
      </c>
      <c r="AL22" s="94">
        <v>1888271100</v>
      </c>
      <c r="AM22" s="94">
        <v>1870198000</v>
      </c>
      <c r="AN22" s="94">
        <v>1149970</v>
      </c>
      <c r="AO22" s="94">
        <v>246504682</v>
      </c>
      <c r="AP22" s="94">
        <v>0</v>
      </c>
      <c r="AQ22" s="94">
        <v>0</v>
      </c>
      <c r="AR22" s="94">
        <v>15494306.439999999</v>
      </c>
      <c r="AS22" s="94">
        <v>3213996.51</v>
      </c>
      <c r="AT22" s="94">
        <v>0</v>
      </c>
      <c r="AU22" s="94">
        <v>18286621.379999999</v>
      </c>
      <c r="AV22" s="94">
        <v>0</v>
      </c>
      <c r="AW22" s="94">
        <v>22742606.530000001</v>
      </c>
      <c r="AX22" s="94">
        <v>0</v>
      </c>
      <c r="AY22" s="94">
        <v>89142977.359999999</v>
      </c>
      <c r="AZ22" s="94">
        <v>0</v>
      </c>
      <c r="BA22" s="94">
        <v>4679478.6100000003</v>
      </c>
      <c r="BB22" s="94">
        <v>0</v>
      </c>
      <c r="BC22" s="94">
        <v>0</v>
      </c>
      <c r="BD22" s="94">
        <v>0</v>
      </c>
      <c r="BE22" s="99">
        <f>SUM(Y22:BD22)</f>
        <v>9458008413.6900005</v>
      </c>
      <c r="BF22" s="94">
        <v>16168335843.83</v>
      </c>
      <c r="BG22" s="94">
        <v>0</v>
      </c>
      <c r="BH22" s="94">
        <v>0</v>
      </c>
      <c r="BI22" s="94">
        <v>79100366.5</v>
      </c>
      <c r="BJ22" s="94">
        <v>9672763.5</v>
      </c>
      <c r="BK22" s="94">
        <v>0</v>
      </c>
      <c r="BL22" s="100">
        <v>208407210</v>
      </c>
      <c r="BM22" s="94">
        <v>0</v>
      </c>
      <c r="BN22" s="94">
        <v>0</v>
      </c>
      <c r="BO22" s="94">
        <v>681159791.96000004</v>
      </c>
      <c r="BP22" s="94">
        <v>4587252962.8699999</v>
      </c>
      <c r="BQ22" s="99">
        <f>SUM(BR22:CG22)</f>
        <v>4587252962.8699989</v>
      </c>
      <c r="BR22" s="94">
        <v>866134090.40999997</v>
      </c>
      <c r="BS22" s="94">
        <v>2730479681.9499998</v>
      </c>
      <c r="BT22" s="94">
        <v>3613258.42</v>
      </c>
      <c r="BU22" s="94">
        <v>61613432.509999998</v>
      </c>
      <c r="BV22" s="98">
        <v>0</v>
      </c>
      <c r="BW22" s="94">
        <v>31079252.07</v>
      </c>
      <c r="BX22" s="94">
        <v>132210669.94</v>
      </c>
      <c r="BY22" s="94">
        <v>80662503.219999999</v>
      </c>
      <c r="BZ22" s="94">
        <v>117280514.95999999</v>
      </c>
      <c r="CA22" s="94">
        <v>262961441</v>
      </c>
      <c r="CB22" s="94">
        <v>94819148.760000005</v>
      </c>
      <c r="CC22" s="94">
        <v>15864831.58</v>
      </c>
      <c r="CD22" s="94">
        <v>0</v>
      </c>
      <c r="CE22" s="94">
        <v>9459.94</v>
      </c>
      <c r="CF22" s="94">
        <v>27405891.57</v>
      </c>
      <c r="CG22" s="98">
        <v>163118786.53999999</v>
      </c>
      <c r="CH22" s="94">
        <v>2645394225.23</v>
      </c>
      <c r="CI22" s="99">
        <f>SUM(CJ22:CM22)</f>
        <v>2645394225.23</v>
      </c>
      <c r="CJ22" s="94">
        <v>1239580800.3399999</v>
      </c>
      <c r="CK22" s="94">
        <v>77278746.239999995</v>
      </c>
      <c r="CL22" s="94">
        <v>93897444.719999999</v>
      </c>
      <c r="CM22" s="94">
        <v>1234637233.9300001</v>
      </c>
      <c r="CN22" s="94">
        <v>5483591558.8100004</v>
      </c>
      <c r="CO22" s="94">
        <v>3005838219.79</v>
      </c>
      <c r="CP22" s="98">
        <v>2477753339.02</v>
      </c>
      <c r="CQ22" s="94">
        <v>606085598.10000002</v>
      </c>
      <c r="CR22" s="94">
        <v>534388213.55000001</v>
      </c>
      <c r="CS22" s="94">
        <v>5671614.75</v>
      </c>
      <c r="CT22" s="94">
        <v>110152956.94</v>
      </c>
      <c r="CU22" s="94">
        <v>330066429.61000001</v>
      </c>
      <c r="CV22" s="94">
        <v>101013655.98999999</v>
      </c>
      <c r="CW22" s="94">
        <v>5486627.5099999998</v>
      </c>
      <c r="CX22" s="94">
        <v>508266489.73000002</v>
      </c>
      <c r="CY22" s="94">
        <v>147883924</v>
      </c>
      <c r="CZ22" s="94">
        <v>14209119.380000001</v>
      </c>
      <c r="DA22" s="94">
        <v>16208774803.790001</v>
      </c>
      <c r="DB22" s="103">
        <v>0</v>
      </c>
      <c r="DC22" s="94">
        <v>-286069676.42000002</v>
      </c>
      <c r="DD22" s="97"/>
      <c r="DE22" s="97"/>
      <c r="DF22" s="91">
        <v>14912072819.48</v>
      </c>
      <c r="DG22" s="91">
        <v>1296701984.3100014</v>
      </c>
      <c r="DH22" s="97"/>
      <c r="DI22" s="96"/>
      <c r="DJ22" s="94">
        <v>15002928749.15</v>
      </c>
      <c r="DK22" s="94">
        <v>16273006973.57</v>
      </c>
      <c r="DL22" s="94">
        <v>16492714096.93</v>
      </c>
      <c r="DM22" s="95">
        <v>1294.4000000000001</v>
      </c>
      <c r="DN22" s="94">
        <v>282517676.42000002</v>
      </c>
      <c r="DO22" s="93">
        <v>3552000</v>
      </c>
      <c r="DP22" s="90">
        <f>(B22-DF22-DG22)/B22*100</f>
        <v>1.7216044095062111</v>
      </c>
      <c r="DQ22" s="90"/>
      <c r="DR22" s="90"/>
      <c r="DS22" s="90">
        <f>((C22+H22)-DF22)/(C22+H22)</f>
        <v>-1.5839513519858257</v>
      </c>
      <c r="DT22" s="90">
        <f>(N22-DG22)/N22</f>
        <v>-27.842972619419811</v>
      </c>
      <c r="DU22" s="92"/>
      <c r="DV22" s="91">
        <f>(C22+H22-DF22-DG22)/DM22</f>
        <v>-8063767.1051606936</v>
      </c>
      <c r="DW22" s="91">
        <f>DN22/DM22</f>
        <v>218261.49290791099</v>
      </c>
      <c r="DX22" s="90">
        <f>(C22+H22)/B22*100</f>
        <v>34.99141881046878</v>
      </c>
      <c r="DY22" s="90">
        <f>P22/B22*100</f>
        <v>62.73155196218346</v>
      </c>
      <c r="DZ22" s="90">
        <f>C22/DA22*100</f>
        <v>30.673668360038342</v>
      </c>
      <c r="EA22" s="90">
        <f>P22/DJ22*100</f>
        <v>68.960772171074709</v>
      </c>
      <c r="EB22" s="91">
        <f>B22/DM22</f>
        <v>12741590.000718478</v>
      </c>
      <c r="EC22" s="90">
        <f>C22/O22*100</f>
        <v>85.394276160546468</v>
      </c>
      <c r="ED22" s="90">
        <f>(DK22-DL22)/DK22*100</f>
        <v>-1.3501323001756258</v>
      </c>
      <c r="EE22" s="90">
        <f>DO22/(C22+H22)*100</f>
        <v>6.1548755249263232E-2</v>
      </c>
    </row>
    <row r="23" spans="1:135" s="89" customFormat="1" ht="14.25" customHeight="1" x14ac:dyDescent="0.25">
      <c r="A23" s="101" t="s">
        <v>17</v>
      </c>
      <c r="B23" s="94">
        <v>16595640861.48</v>
      </c>
      <c r="C23" s="94">
        <v>5567795508.5699997</v>
      </c>
      <c r="D23" s="94">
        <v>3090052863.23</v>
      </c>
      <c r="E23" s="94">
        <v>52625394.039999999</v>
      </c>
      <c r="F23" s="94">
        <v>1436.67</v>
      </c>
      <c r="G23" s="94">
        <v>60232286.479999997</v>
      </c>
      <c r="H23" s="94">
        <v>708387062.76999998</v>
      </c>
      <c r="I23" s="99">
        <f>SUM(J23:M23)</f>
        <v>708387062.76999998</v>
      </c>
      <c r="J23" s="94">
        <v>63709323.119999997</v>
      </c>
      <c r="K23" s="94">
        <v>102165915.70999999</v>
      </c>
      <c r="L23" s="94">
        <v>52010414.340000004</v>
      </c>
      <c r="M23" s="94">
        <v>490501409.60000002</v>
      </c>
      <c r="N23" s="94">
        <v>41088725.18</v>
      </c>
      <c r="O23" s="94">
        <v>6329466920.75</v>
      </c>
      <c r="P23" s="94">
        <v>9715060206.6800003</v>
      </c>
      <c r="Q23" s="94">
        <v>775472100</v>
      </c>
      <c r="R23" s="99">
        <f>S23+T23+U23+V23+W23</f>
        <v>775472100</v>
      </c>
      <c r="S23" s="94">
        <v>137243500</v>
      </c>
      <c r="T23" s="94">
        <v>600307600</v>
      </c>
      <c r="U23" s="94">
        <v>37921000</v>
      </c>
      <c r="V23" s="94">
        <v>0</v>
      </c>
      <c r="W23" s="94">
        <v>0</v>
      </c>
      <c r="X23" s="94">
        <v>8939588106.6800003</v>
      </c>
      <c r="Y23" s="94">
        <v>1587893038.1600001</v>
      </c>
      <c r="Z23" s="94">
        <v>3194420226.9899998</v>
      </c>
      <c r="AA23" s="94">
        <v>0</v>
      </c>
      <c r="AB23" s="94">
        <v>116915826.59999999</v>
      </c>
      <c r="AC23" s="94">
        <v>0</v>
      </c>
      <c r="AD23" s="94">
        <v>0</v>
      </c>
      <c r="AE23" s="100">
        <v>4391702.1100000003</v>
      </c>
      <c r="AF23" s="100">
        <v>17700734.079999998</v>
      </c>
      <c r="AG23" s="100">
        <v>161677800</v>
      </c>
      <c r="AH23" s="94">
        <v>11538000</v>
      </c>
      <c r="AI23" s="94">
        <v>18543614.77</v>
      </c>
      <c r="AJ23" s="94">
        <v>604435.51</v>
      </c>
      <c r="AK23" s="94">
        <v>297643</v>
      </c>
      <c r="AL23" s="94">
        <v>1681975500</v>
      </c>
      <c r="AM23" s="94">
        <v>1831841700</v>
      </c>
      <c r="AN23" s="94">
        <v>3783407.5</v>
      </c>
      <c r="AO23" s="94">
        <v>234691109</v>
      </c>
      <c r="AP23" s="94">
        <v>0</v>
      </c>
      <c r="AQ23" s="94">
        <v>0</v>
      </c>
      <c r="AR23" s="94">
        <v>0</v>
      </c>
      <c r="AS23" s="94">
        <v>1596894.96</v>
      </c>
      <c r="AT23" s="94">
        <v>0</v>
      </c>
      <c r="AU23" s="94">
        <v>25626178.719999999</v>
      </c>
      <c r="AV23" s="94">
        <v>0</v>
      </c>
      <c r="AW23" s="94">
        <v>31874454.52</v>
      </c>
      <c r="AX23" s="94">
        <v>0</v>
      </c>
      <c r="AY23" s="94">
        <v>9823951</v>
      </c>
      <c r="AZ23" s="94">
        <v>0</v>
      </c>
      <c r="BA23" s="94">
        <v>4391889.76</v>
      </c>
      <c r="BB23" s="94">
        <v>0</v>
      </c>
      <c r="BC23" s="94">
        <v>0</v>
      </c>
      <c r="BD23" s="94">
        <v>0</v>
      </c>
      <c r="BE23" s="104">
        <f>SUM(Y23:BD23)</f>
        <v>8939588106.6800003</v>
      </c>
      <c r="BF23" s="94">
        <v>16044527127.43</v>
      </c>
      <c r="BG23" s="94">
        <v>0</v>
      </c>
      <c r="BH23" s="98">
        <v>14030</v>
      </c>
      <c r="BI23" s="94">
        <v>0</v>
      </c>
      <c r="BJ23" s="94">
        <v>6422634.4500000002</v>
      </c>
      <c r="BK23" s="100">
        <v>9453641.9700000007</v>
      </c>
      <c r="BL23" s="100">
        <v>512390382.35000002</v>
      </c>
      <c r="BM23" s="94">
        <v>0</v>
      </c>
      <c r="BN23" s="94">
        <v>0</v>
      </c>
      <c r="BO23" s="94">
        <v>744838334.23000002</v>
      </c>
      <c r="BP23" s="94">
        <v>4209529379.0799999</v>
      </c>
      <c r="BQ23" s="99">
        <f>SUM(BR23:CG23)</f>
        <v>4209529379.0800004</v>
      </c>
      <c r="BR23" s="94">
        <v>847167051.67999995</v>
      </c>
      <c r="BS23" s="94">
        <v>2466973346.6199999</v>
      </c>
      <c r="BT23" s="94">
        <v>1651238.08</v>
      </c>
      <c r="BU23" s="94">
        <v>92502976.439999998</v>
      </c>
      <c r="BV23" s="98">
        <v>0</v>
      </c>
      <c r="BW23" s="94">
        <v>29094794.48</v>
      </c>
      <c r="BX23" s="94">
        <v>148484056.63999999</v>
      </c>
      <c r="BY23" s="94">
        <v>17614289.649999999</v>
      </c>
      <c r="BZ23" s="94">
        <v>90304678.549999997</v>
      </c>
      <c r="CA23" s="94">
        <v>231768447.81999999</v>
      </c>
      <c r="CB23" s="94">
        <v>126123820.84999999</v>
      </c>
      <c r="CC23" s="94">
        <v>23198773.98</v>
      </c>
      <c r="CD23" s="94">
        <v>303976.08</v>
      </c>
      <c r="CE23" s="94">
        <v>791100.76</v>
      </c>
      <c r="CF23" s="94">
        <v>29238504.030000001</v>
      </c>
      <c r="CG23" s="98">
        <v>104312323.42</v>
      </c>
      <c r="CH23" s="94">
        <v>2912691725.1399999</v>
      </c>
      <c r="CI23" s="99">
        <f>SUM(CJ23:CM23)</f>
        <v>2912691725.1399999</v>
      </c>
      <c r="CJ23" s="94">
        <v>1456274389.76</v>
      </c>
      <c r="CK23" s="94">
        <v>78742490.719999999</v>
      </c>
      <c r="CL23" s="94">
        <v>161758067.62</v>
      </c>
      <c r="CM23" s="94">
        <v>1215916777.04</v>
      </c>
      <c r="CN23" s="94">
        <v>5492668656.3900003</v>
      </c>
      <c r="CO23" s="94">
        <v>3194420226.9899998</v>
      </c>
      <c r="CP23" s="98">
        <v>2298248429.4000001</v>
      </c>
      <c r="CQ23" s="94">
        <v>453649836.63</v>
      </c>
      <c r="CR23" s="94">
        <v>527653721.83999997</v>
      </c>
      <c r="CS23" s="94">
        <v>10196236.67</v>
      </c>
      <c r="CT23" s="94">
        <v>119368034.31999999</v>
      </c>
      <c r="CU23" s="94">
        <v>259805643.94999999</v>
      </c>
      <c r="CV23" s="94">
        <v>71122613.819999993</v>
      </c>
      <c r="CW23" s="94">
        <v>5914224.4699999997</v>
      </c>
      <c r="CX23" s="94">
        <v>746875060.08000004</v>
      </c>
      <c r="CY23" s="94">
        <v>84238054.590000004</v>
      </c>
      <c r="CZ23" s="94">
        <v>52476686.649999999</v>
      </c>
      <c r="DA23" s="94">
        <v>16413127596.700001</v>
      </c>
      <c r="DB23" s="103">
        <v>0</v>
      </c>
      <c r="DC23" s="94">
        <v>-162231037.25</v>
      </c>
      <c r="DD23" s="97"/>
      <c r="DE23" s="97"/>
      <c r="DF23" s="91">
        <v>13130502077.360001</v>
      </c>
      <c r="DG23" s="91">
        <v>3282625519.3400002</v>
      </c>
      <c r="DH23" s="97"/>
      <c r="DI23" s="96"/>
      <c r="DJ23" s="94">
        <v>15346482601.200001</v>
      </c>
      <c r="DK23" s="94">
        <v>16362656872.27</v>
      </c>
      <c r="DL23" s="94">
        <v>16595640861.48</v>
      </c>
      <c r="DM23" s="95">
        <v>1243</v>
      </c>
      <c r="DN23" s="102">
        <v>158615608.66999999</v>
      </c>
      <c r="DO23" s="93">
        <v>3615428.58</v>
      </c>
      <c r="DP23" s="90">
        <f>(B23-DF23-DG23)/B23*100</f>
        <v>1.0997662958809187</v>
      </c>
      <c r="DQ23" s="90"/>
      <c r="DR23" s="90"/>
      <c r="DS23" s="90">
        <f>((C23+H23)-DF23)/(C23+H23)</f>
        <v>-1.092116016082777</v>
      </c>
      <c r="DT23" s="90">
        <f>(N23-DG23)/N23</f>
        <v>-78.891150308499306</v>
      </c>
      <c r="DU23" s="92"/>
      <c r="DV23" s="91">
        <f>(C23+H23-DF23-DG23)/DM23</f>
        <v>-8155225.2818664527</v>
      </c>
      <c r="DW23" s="91">
        <f>DN23/DM23</f>
        <v>127607.08662107802</v>
      </c>
      <c r="DX23" s="90">
        <f>(C23+H23)/B23*100</f>
        <v>37.818259769091497</v>
      </c>
      <c r="DY23" s="90">
        <f>P23/B23*100</f>
        <v>58.539831560404174</v>
      </c>
      <c r="DZ23" s="90">
        <f>C23/DA23*100</f>
        <v>33.922818644811201</v>
      </c>
      <c r="EA23" s="90">
        <f>P23/DJ23*100</f>
        <v>63.304800579647761</v>
      </c>
      <c r="EB23" s="91">
        <f>B23/DM23</f>
        <v>13351279.856379727</v>
      </c>
      <c r="EC23" s="90">
        <f>C23/O23*100</f>
        <v>87.966262850936147</v>
      </c>
      <c r="ED23" s="90">
        <f>(DK23-DL23)/DK23*100</f>
        <v>-1.4238762752816749</v>
      </c>
      <c r="EE23" s="90">
        <f>DO23/(C23+H23)*100</f>
        <v>5.7605535513095912E-2</v>
      </c>
    </row>
    <row r="24" spans="1:135" s="89" customFormat="1" ht="14.25" customHeight="1" x14ac:dyDescent="0.25">
      <c r="A24" s="101" t="s">
        <v>18</v>
      </c>
      <c r="B24" s="94">
        <v>10462478676.99</v>
      </c>
      <c r="C24" s="94">
        <v>2552978245.3600001</v>
      </c>
      <c r="D24" s="94">
        <v>1364205868.4200001</v>
      </c>
      <c r="E24" s="94">
        <v>19937822.27</v>
      </c>
      <c r="F24" s="94">
        <v>72515.42</v>
      </c>
      <c r="G24" s="94">
        <v>29235671.920000002</v>
      </c>
      <c r="H24" s="94">
        <v>488173569.44</v>
      </c>
      <c r="I24" s="99">
        <f>SUM(J24:M24)</f>
        <v>488173569.44</v>
      </c>
      <c r="J24" s="94">
        <v>86738514.620000005</v>
      </c>
      <c r="K24" s="94">
        <v>104780156.37</v>
      </c>
      <c r="L24" s="94">
        <v>44417882.75</v>
      </c>
      <c r="M24" s="94">
        <v>252237015.69999999</v>
      </c>
      <c r="N24" s="94">
        <v>62549406.43</v>
      </c>
      <c r="O24" s="94">
        <v>3116478631.1300001</v>
      </c>
      <c r="P24" s="94">
        <v>7111773983.8199997</v>
      </c>
      <c r="Q24" s="94">
        <v>896668000</v>
      </c>
      <c r="R24" s="99">
        <f>S24+T24+U24+V24+W24</f>
        <v>896668000</v>
      </c>
      <c r="S24" s="94">
        <v>400495800</v>
      </c>
      <c r="T24" s="94">
        <v>444935300</v>
      </c>
      <c r="U24" s="94">
        <v>51236900</v>
      </c>
      <c r="V24" s="94">
        <v>0</v>
      </c>
      <c r="W24" s="94">
        <v>0</v>
      </c>
      <c r="X24" s="94">
        <v>6215105983.8199997</v>
      </c>
      <c r="Y24" s="94">
        <v>1570192349.4300001</v>
      </c>
      <c r="Z24" s="94">
        <v>1481415036.6099999</v>
      </c>
      <c r="AA24" s="94">
        <v>0</v>
      </c>
      <c r="AB24" s="94">
        <v>97222866.25</v>
      </c>
      <c r="AC24" s="94">
        <v>0</v>
      </c>
      <c r="AD24" s="94">
        <v>0</v>
      </c>
      <c r="AE24" s="100">
        <v>3140198.85</v>
      </c>
      <c r="AF24" s="100">
        <v>59444322.530000001</v>
      </c>
      <c r="AG24" s="100">
        <v>157837000</v>
      </c>
      <c r="AH24" s="94">
        <v>11538000</v>
      </c>
      <c r="AI24" s="94">
        <v>16338557.140000001</v>
      </c>
      <c r="AJ24" s="94">
        <v>442628.87</v>
      </c>
      <c r="AK24" s="94">
        <v>599000</v>
      </c>
      <c r="AL24" s="94">
        <v>1247479500</v>
      </c>
      <c r="AM24" s="94">
        <v>1267857900</v>
      </c>
      <c r="AN24" s="94">
        <v>3643885</v>
      </c>
      <c r="AO24" s="94">
        <v>258066734</v>
      </c>
      <c r="AP24" s="94">
        <v>0</v>
      </c>
      <c r="AQ24" s="94">
        <v>0</v>
      </c>
      <c r="AR24" s="94">
        <v>0</v>
      </c>
      <c r="AS24" s="94">
        <v>3182838.81</v>
      </c>
      <c r="AT24" s="94">
        <v>0</v>
      </c>
      <c r="AU24" s="94">
        <v>11029504.810000001</v>
      </c>
      <c r="AV24" s="94">
        <v>0</v>
      </c>
      <c r="AW24" s="94">
        <v>16348665.609999999</v>
      </c>
      <c r="AX24" s="94">
        <v>0</v>
      </c>
      <c r="AY24" s="94">
        <v>6847532.3499999996</v>
      </c>
      <c r="AZ24" s="94">
        <v>0</v>
      </c>
      <c r="BA24" s="94">
        <v>2479463.56</v>
      </c>
      <c r="BB24" s="94">
        <v>0</v>
      </c>
      <c r="BC24" s="94">
        <v>0</v>
      </c>
      <c r="BD24" s="94">
        <v>0</v>
      </c>
      <c r="BE24" s="99">
        <f>SUM(Y24:BD24)</f>
        <v>6215105983.8200016</v>
      </c>
      <c r="BF24" s="94">
        <v>10228252614.950001</v>
      </c>
      <c r="BG24" s="94">
        <v>0</v>
      </c>
      <c r="BH24" s="94">
        <v>0</v>
      </c>
      <c r="BI24" s="94">
        <v>0</v>
      </c>
      <c r="BJ24" s="94">
        <v>1390500</v>
      </c>
      <c r="BK24" s="94">
        <v>0</v>
      </c>
      <c r="BL24" s="100">
        <v>199419418.24000001</v>
      </c>
      <c r="BM24" s="94">
        <v>0</v>
      </c>
      <c r="BN24" s="94">
        <v>0</v>
      </c>
      <c r="BO24" s="94">
        <v>380059795.29000002</v>
      </c>
      <c r="BP24" s="94">
        <v>2993115890.3400002</v>
      </c>
      <c r="BQ24" s="99">
        <f>SUM(BR24:CG24)</f>
        <v>2993115890.3399997</v>
      </c>
      <c r="BR24" s="94">
        <v>543319032.04999995</v>
      </c>
      <c r="BS24" s="94">
        <v>1887391727.75</v>
      </c>
      <c r="BT24" s="94">
        <v>710648.49</v>
      </c>
      <c r="BU24" s="94">
        <v>32026874.010000002</v>
      </c>
      <c r="BV24" s="98">
        <v>0</v>
      </c>
      <c r="BW24" s="94">
        <v>18077069.25</v>
      </c>
      <c r="BX24" s="94">
        <v>82059240.439999998</v>
      </c>
      <c r="BY24" s="94">
        <v>32161396.829999998</v>
      </c>
      <c r="BZ24" s="94">
        <v>60184326.950000003</v>
      </c>
      <c r="CA24" s="94">
        <v>177178841.94</v>
      </c>
      <c r="CB24" s="94">
        <v>89876494.680000007</v>
      </c>
      <c r="CC24" s="94">
        <v>13125105.140000001</v>
      </c>
      <c r="CD24" s="94">
        <v>4349915.45</v>
      </c>
      <c r="CE24" s="94">
        <v>0</v>
      </c>
      <c r="CF24" s="94">
        <v>13865801.35</v>
      </c>
      <c r="CG24" s="98">
        <v>38789416.009999998</v>
      </c>
      <c r="CH24" s="94">
        <v>1713489923.21</v>
      </c>
      <c r="CI24" s="99">
        <f>SUM(CJ24:CM24)</f>
        <v>1713489923.2099998</v>
      </c>
      <c r="CJ24" s="94">
        <v>735380480.39999998</v>
      </c>
      <c r="CK24" s="94">
        <v>115048957.44</v>
      </c>
      <c r="CL24" s="94">
        <v>224981396.31</v>
      </c>
      <c r="CM24" s="94">
        <v>638079089.05999994</v>
      </c>
      <c r="CN24" s="94">
        <v>3511060224.9099998</v>
      </c>
      <c r="CO24" s="94">
        <v>1481415036.6099999</v>
      </c>
      <c r="CP24" s="98">
        <v>2029645188.3</v>
      </c>
      <c r="CQ24" s="94">
        <v>245503580.91</v>
      </c>
      <c r="CR24" s="94">
        <v>326242332.13</v>
      </c>
      <c r="CS24" s="94">
        <v>5391573.4000000004</v>
      </c>
      <c r="CT24" s="94">
        <v>65545480.140000001</v>
      </c>
      <c r="CU24" s="94">
        <v>233518338.80000001</v>
      </c>
      <c r="CV24" s="94">
        <v>38309045.560000002</v>
      </c>
      <c r="CW24" s="94">
        <v>2671292.94</v>
      </c>
      <c r="CX24" s="94">
        <v>476757217.31999999</v>
      </c>
      <c r="CY24" s="94">
        <v>111740562.8</v>
      </c>
      <c r="CZ24" s="94">
        <v>16318764.189999999</v>
      </c>
      <c r="DA24" s="94">
        <v>10441466523.76</v>
      </c>
      <c r="DB24" s="94">
        <v>-303733.55</v>
      </c>
      <c r="DC24" s="94">
        <v>-19128794.329999998</v>
      </c>
      <c r="DD24" s="97"/>
      <c r="DE24" s="97"/>
      <c r="DF24" s="91">
        <v>9710563867.0900002</v>
      </c>
      <c r="DG24" s="91">
        <v>730902656.67000008</v>
      </c>
      <c r="DH24" s="97"/>
      <c r="DI24" s="96"/>
      <c r="DJ24" s="94">
        <v>9579087498.0400009</v>
      </c>
      <c r="DK24" s="94">
        <v>10001343185.219999</v>
      </c>
      <c r="DL24" s="94">
        <v>10462478676.99</v>
      </c>
      <c r="DM24" s="95">
        <v>909.9</v>
      </c>
      <c r="DN24" s="98">
        <v>19128794.329999998</v>
      </c>
      <c r="DO24" s="93"/>
      <c r="DP24" s="90">
        <f>(B24-DF24-DG24)/B24*100</f>
        <v>0.20083341508940239</v>
      </c>
      <c r="DQ24" s="90"/>
      <c r="DR24" s="90"/>
      <c r="DS24" s="90">
        <f>((C24+H24)-DF24)/(C24+H24)</f>
        <v>-2.1930546248407565</v>
      </c>
      <c r="DT24" s="90">
        <f>(N24-DG24)/N24</f>
        <v>-10.685205318262524</v>
      </c>
      <c r="DU24" s="92"/>
      <c r="DV24" s="91">
        <f>(C24+H24-DF24-DG24)/DM24</f>
        <v>-8133107.7139905486</v>
      </c>
      <c r="DW24" s="91">
        <f>DN24/DM24</f>
        <v>21022.963325640179</v>
      </c>
      <c r="DX24" s="90">
        <f>(C24+H24)/B24*100</f>
        <v>29.067221149882656</v>
      </c>
      <c r="DY24" s="90">
        <f>P24/B24*100</f>
        <v>67.97408342117663</v>
      </c>
      <c r="DZ24" s="90">
        <f>C24/DA24*100</f>
        <v>24.450380026125544</v>
      </c>
      <c r="EA24" s="90">
        <f>P24/DJ24*100</f>
        <v>74.242708246220275</v>
      </c>
      <c r="EB24" s="91">
        <f>B24/DM24</f>
        <v>11498492.886020442</v>
      </c>
      <c r="EC24" s="90">
        <f>C24/O24*100</f>
        <v>81.918682831921714</v>
      </c>
      <c r="ED24" s="90">
        <f>(DK24-DL24)/DK24*100</f>
        <v>-4.6107356105074686</v>
      </c>
      <c r="EE24" s="90">
        <f>DO24/(C24+H24)*100</f>
        <v>0</v>
      </c>
    </row>
    <row r="25" spans="1:135" s="89" customFormat="1" ht="14.25" customHeight="1" x14ac:dyDescent="0.25">
      <c r="A25" s="101" t="s">
        <v>19</v>
      </c>
      <c r="B25" s="94">
        <v>13495263859.25</v>
      </c>
      <c r="C25" s="94">
        <v>4362413962.7700005</v>
      </c>
      <c r="D25" s="94">
        <v>2533948034.9499998</v>
      </c>
      <c r="E25" s="94">
        <v>39097425.899999999</v>
      </c>
      <c r="F25" s="94">
        <v>3283.26</v>
      </c>
      <c r="G25" s="94">
        <v>77003860.719999999</v>
      </c>
      <c r="H25" s="94">
        <v>632316271.63</v>
      </c>
      <c r="I25" s="99">
        <f>SUM(J25:M25)</f>
        <v>632316271.63</v>
      </c>
      <c r="J25" s="94">
        <v>105599673.59</v>
      </c>
      <c r="K25" s="94">
        <v>118196258.67</v>
      </c>
      <c r="L25" s="94">
        <v>29515059.170000002</v>
      </c>
      <c r="M25" s="94">
        <v>379005280.19999999</v>
      </c>
      <c r="N25" s="94">
        <v>17299386.359999999</v>
      </c>
      <c r="O25" s="94">
        <v>5016618304.0299997</v>
      </c>
      <c r="P25" s="94">
        <v>8083538589.0900002</v>
      </c>
      <c r="Q25" s="94">
        <v>704826300</v>
      </c>
      <c r="R25" s="99">
        <f>S25+T25+U25+V25+W25</f>
        <v>704826300</v>
      </c>
      <c r="S25" s="94">
        <v>138074400</v>
      </c>
      <c r="T25" s="94">
        <v>486876400</v>
      </c>
      <c r="U25" s="94">
        <v>79444400</v>
      </c>
      <c r="V25" s="94">
        <v>0</v>
      </c>
      <c r="W25" s="94">
        <v>431100</v>
      </c>
      <c r="X25" s="94">
        <v>7378712289.0900002</v>
      </c>
      <c r="Y25" s="94">
        <v>1197015465.3299999</v>
      </c>
      <c r="Z25" s="94">
        <v>2526118269.7199998</v>
      </c>
      <c r="AA25" s="94">
        <v>0</v>
      </c>
      <c r="AB25" s="94">
        <v>143828928.86000001</v>
      </c>
      <c r="AC25" s="94">
        <v>0</v>
      </c>
      <c r="AD25" s="94">
        <v>0</v>
      </c>
      <c r="AE25" s="100">
        <v>3581981.81</v>
      </c>
      <c r="AF25" s="100">
        <v>84322502.5</v>
      </c>
      <c r="AG25" s="100">
        <v>111170400</v>
      </c>
      <c r="AH25" s="94">
        <v>11538000</v>
      </c>
      <c r="AI25" s="94">
        <v>18498551.43</v>
      </c>
      <c r="AJ25" s="94">
        <v>507715</v>
      </c>
      <c r="AK25" s="94">
        <v>599000</v>
      </c>
      <c r="AL25" s="94">
        <v>1374784900</v>
      </c>
      <c r="AM25" s="94">
        <v>1540257900</v>
      </c>
      <c r="AN25" s="94">
        <v>5701681</v>
      </c>
      <c r="AO25" s="94">
        <v>295633998</v>
      </c>
      <c r="AP25" s="94">
        <v>0</v>
      </c>
      <c r="AQ25" s="94">
        <v>0</v>
      </c>
      <c r="AR25" s="94">
        <v>0</v>
      </c>
      <c r="AS25" s="94">
        <v>5058666.0999999996</v>
      </c>
      <c r="AT25" s="94">
        <v>0</v>
      </c>
      <c r="AU25" s="94">
        <v>24949590.5</v>
      </c>
      <c r="AV25" s="94">
        <v>0</v>
      </c>
      <c r="AW25" s="94">
        <v>13503934.720000001</v>
      </c>
      <c r="AX25" s="94">
        <v>0</v>
      </c>
      <c r="AY25" s="94">
        <v>13544100.57</v>
      </c>
      <c r="AZ25" s="94">
        <v>0</v>
      </c>
      <c r="BA25" s="94">
        <v>8096703.5499999998</v>
      </c>
      <c r="BB25" s="94">
        <v>0</v>
      </c>
      <c r="BC25" s="94">
        <v>0</v>
      </c>
      <c r="BD25" s="94">
        <v>0</v>
      </c>
      <c r="BE25" s="99">
        <f>SUM(Y25:BD25)</f>
        <v>7378712289.0900002</v>
      </c>
      <c r="BF25" s="94">
        <v>13100156893.120001</v>
      </c>
      <c r="BG25" s="94">
        <v>0</v>
      </c>
      <c r="BH25" s="94">
        <v>0</v>
      </c>
      <c r="BI25" s="94">
        <v>161775287.37</v>
      </c>
      <c r="BJ25" s="94">
        <v>2427424</v>
      </c>
      <c r="BK25" s="100">
        <v>862770.21</v>
      </c>
      <c r="BL25" s="100">
        <v>223737766.78</v>
      </c>
      <c r="BM25" s="94">
        <v>0</v>
      </c>
      <c r="BN25" s="94">
        <v>0</v>
      </c>
      <c r="BO25" s="94">
        <v>596075322.49000001</v>
      </c>
      <c r="BP25" s="94">
        <v>3327447263.6599998</v>
      </c>
      <c r="BQ25" s="99">
        <f>SUM(BR25:CG25)</f>
        <v>3327447263.6599998</v>
      </c>
      <c r="BR25" s="94">
        <v>639811557.54999995</v>
      </c>
      <c r="BS25" s="94">
        <v>1902347247.6700001</v>
      </c>
      <c r="BT25" s="94">
        <v>2119491.2200000002</v>
      </c>
      <c r="BU25" s="94">
        <v>38260381.899999999</v>
      </c>
      <c r="BV25" s="94">
        <v>5616530.2000000002</v>
      </c>
      <c r="BW25" s="94">
        <v>24949590.5</v>
      </c>
      <c r="BX25" s="94">
        <v>98306147.730000004</v>
      </c>
      <c r="BY25" s="94">
        <v>101540936.98</v>
      </c>
      <c r="BZ25" s="94">
        <v>97343837.75</v>
      </c>
      <c r="CA25" s="94">
        <v>173140276.55000001</v>
      </c>
      <c r="CB25" s="94">
        <v>112487202.45999999</v>
      </c>
      <c r="CC25" s="94">
        <v>23738716.129999999</v>
      </c>
      <c r="CD25" s="94">
        <v>1786506.95</v>
      </c>
      <c r="CE25" s="94">
        <v>1339202.6399999999</v>
      </c>
      <c r="CF25" s="94">
        <v>23639841.27</v>
      </c>
      <c r="CG25" s="98">
        <v>81019796.159999996</v>
      </c>
      <c r="CH25" s="94">
        <v>2288943851.1300001</v>
      </c>
      <c r="CI25" s="99">
        <f>SUM(CJ25:CM25)</f>
        <v>2288943851.1300001</v>
      </c>
      <c r="CJ25" s="94">
        <v>1162083247.55</v>
      </c>
      <c r="CK25" s="94">
        <v>65252824.289999999</v>
      </c>
      <c r="CL25" s="94">
        <v>61347105.810000002</v>
      </c>
      <c r="CM25" s="94">
        <v>1000260673.48</v>
      </c>
      <c r="CN25" s="94">
        <v>4384090926.2200003</v>
      </c>
      <c r="CO25" s="94">
        <v>2526118269.7199998</v>
      </c>
      <c r="CP25" s="98">
        <v>1857972656.5</v>
      </c>
      <c r="CQ25" s="94">
        <v>345366421.19</v>
      </c>
      <c r="CR25" s="94">
        <v>465186602.54000002</v>
      </c>
      <c r="CS25" s="94">
        <v>6558017.75</v>
      </c>
      <c r="CT25" s="94">
        <v>92166515.200000003</v>
      </c>
      <c r="CU25" s="94">
        <v>512298625.11000001</v>
      </c>
      <c r="CV25" s="94">
        <v>82594102.849999994</v>
      </c>
      <c r="CW25" s="94">
        <v>8780163.8599999994</v>
      </c>
      <c r="CX25" s="94">
        <v>477081306.76999998</v>
      </c>
      <c r="CY25" s="94">
        <v>215341252.91999999</v>
      </c>
      <c r="CZ25" s="94">
        <v>53460949.469999999</v>
      </c>
      <c r="DA25" s="94">
        <v>13381557613.34</v>
      </c>
      <c r="DB25" s="98">
        <v>0</v>
      </c>
      <c r="DC25" s="94">
        <v>-107925246.73999999</v>
      </c>
      <c r="DD25" s="97"/>
      <c r="DE25" s="97"/>
      <c r="DF25" s="91">
        <v>11909586275.870001</v>
      </c>
      <c r="DG25" s="91">
        <v>1471971337.4699993</v>
      </c>
      <c r="DH25" s="97"/>
      <c r="DI25" s="96"/>
      <c r="DJ25" s="94">
        <v>12552511629.73</v>
      </c>
      <c r="DK25" s="94">
        <v>13224872625.75</v>
      </c>
      <c r="DL25" s="94">
        <v>13495263859.25</v>
      </c>
      <c r="DM25" s="95">
        <v>1045</v>
      </c>
      <c r="DN25" s="94">
        <v>108846249.44</v>
      </c>
      <c r="DO25" s="93">
        <v>-921002.7</v>
      </c>
      <c r="DP25" s="90">
        <f>(B25-DF25-DG25)/B25*100</f>
        <v>0.84256408096876645</v>
      </c>
      <c r="DQ25" s="90"/>
      <c r="DR25" s="90"/>
      <c r="DS25" s="90">
        <f>((C25+H25)-DF25)/(C25+H25)</f>
        <v>-1.3844303329628487</v>
      </c>
      <c r="DT25" s="90">
        <f>(N25-DG25)/N25</f>
        <v>-84.088066526655652</v>
      </c>
      <c r="DU25" s="92"/>
      <c r="DV25" s="91">
        <f>(C25+H25-DF25-DG25)/DM25</f>
        <v>-8025672.132956937</v>
      </c>
      <c r="DW25" s="91">
        <f>DN25/DM25</f>
        <v>104159.09037320573</v>
      </c>
      <c r="DX25" s="90">
        <f>(C25+H25)/B25*100</f>
        <v>37.010986124413449</v>
      </c>
      <c r="DY25" s="90">
        <f>P25/B25*100</f>
        <v>59.899077731254103</v>
      </c>
      <c r="DZ25" s="90">
        <f>C25/DA25*100</f>
        <v>32.600195648532981</v>
      </c>
      <c r="EA25" s="90">
        <f>P25/DJ25*100</f>
        <v>64.397778130271092</v>
      </c>
      <c r="EB25" s="91">
        <f>B25/DM25</f>
        <v>12914128.094976077</v>
      </c>
      <c r="EC25" s="90">
        <f>C25/O25*100</f>
        <v>86.959256183902667</v>
      </c>
      <c r="ED25" s="90">
        <f>(DK25-DL25)/DK25*100</f>
        <v>-2.0445658809108247</v>
      </c>
      <c r="EE25" s="90">
        <f>DO25/(C25+H25)*100</f>
        <v>-1.8439488356284305E-2</v>
      </c>
    </row>
  </sheetData>
  <pageMargins left="0.7" right="0.7" top="0.75" bottom="0.75" header="0.3" footer="0.3"/>
  <pageSetup paperSize="9" scale="77" orientation="portrait" r:id="rId1"/>
  <colBreaks count="2" manualBreakCount="2">
    <brk id="37" max="24" man="1"/>
    <brk id="5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29"/>
  <sheetViews>
    <sheetView view="pageBreakPreview" topLeftCell="AE1" zoomScale="70" zoomScaleNormal="100" zoomScaleSheetLayoutView="70" workbookViewId="0">
      <selection activeCell="CV1" sqref="CV1"/>
    </sheetView>
  </sheetViews>
  <sheetFormatPr defaultRowHeight="14.4" x14ac:dyDescent="0.3"/>
  <cols>
    <col min="1" max="1" width="22.109375" style="45" customWidth="1"/>
    <col min="2" max="2" width="13.88671875" style="45" customWidth="1"/>
    <col min="3" max="3" width="14.109375" style="45" customWidth="1"/>
    <col min="4" max="4" width="13.33203125" style="45" customWidth="1"/>
    <col min="5" max="5" width="11.6640625" style="45" customWidth="1"/>
    <col min="6" max="6" width="13.6640625" style="45" customWidth="1"/>
    <col min="7" max="7" width="13.109375" style="45" customWidth="1"/>
    <col min="8" max="13" width="13" style="45" customWidth="1"/>
    <col min="14" max="14" width="10.77734375" style="45" customWidth="1"/>
    <col min="15" max="15" width="13.109375" style="45" customWidth="1"/>
    <col min="16" max="16" width="13" style="45" customWidth="1"/>
    <col min="17" max="43" width="12.6640625" style="45" customWidth="1"/>
    <col min="44" max="44" width="13.77734375" style="45" customWidth="1"/>
    <col min="45" max="50" width="12.6640625" style="45" customWidth="1"/>
    <col min="51" max="51" width="12.21875" style="45" customWidth="1"/>
    <col min="52" max="62" width="13.21875" style="45" customWidth="1"/>
    <col min="63" max="68" width="13.88671875" style="45" customWidth="1"/>
    <col min="69" max="72" width="12.88671875" style="45" customWidth="1"/>
    <col min="73" max="73" width="11.77734375" style="45" customWidth="1"/>
    <col min="74" max="74" width="10.109375" style="45" customWidth="1"/>
    <col min="75" max="75" width="11" style="45" customWidth="1"/>
    <col min="76" max="76" width="12" style="45" customWidth="1"/>
    <col min="77" max="77" width="13.77734375" style="45" customWidth="1"/>
    <col min="78" max="79" width="12" style="45" customWidth="1"/>
    <col min="80" max="80" width="11.21875" style="45" customWidth="1"/>
    <col min="81" max="81" width="12.21875" style="45" customWidth="1"/>
    <col min="82" max="82" width="14.109375" style="45" customWidth="1"/>
    <col min="83" max="83" width="11" style="45" customWidth="1"/>
    <col min="84" max="84" width="13.88671875" style="45" customWidth="1"/>
    <col min="85" max="86" width="0" style="45" hidden="1" customWidth="1"/>
    <col min="87" max="87" width="13.109375" style="45" customWidth="1"/>
    <col min="88" max="88" width="14.6640625" style="45" customWidth="1"/>
    <col min="89" max="89" width="12.6640625" style="45" customWidth="1"/>
    <col min="90" max="90" width="0" style="45" hidden="1" customWidth="1"/>
    <col min="91" max="91" width="16" style="45" customWidth="1"/>
    <col min="92" max="92" width="14.109375" style="45" customWidth="1"/>
    <col min="93" max="96" width="14.6640625" style="45" customWidth="1"/>
    <col min="97" max="97" width="12.33203125" style="45" customWidth="1"/>
    <col min="98" max="99" width="0" style="45" hidden="1" customWidth="1"/>
    <col min="100" max="100" width="9.21875" style="45" bestFit="1" customWidth="1"/>
    <col min="101" max="101" width="13.21875" style="45" customWidth="1"/>
    <col min="102" max="102" width="0.21875" style="45" customWidth="1"/>
    <col min="103" max="103" width="13.88671875" style="45" customWidth="1"/>
    <col min="104" max="104" width="13.109375" style="45" customWidth="1"/>
    <col min="105" max="105" width="10.109375" style="45" bestFit="1" customWidth="1"/>
    <col min="106" max="106" width="11.109375" style="45" bestFit="1" customWidth="1"/>
    <col min="107" max="107" width="11.44140625" style="45" customWidth="1"/>
    <col min="108" max="108" width="11.109375" style="45" bestFit="1" customWidth="1"/>
    <col min="109" max="109" width="12.33203125" style="45" customWidth="1"/>
    <col min="110" max="110" width="9.21875" style="45" bestFit="1" customWidth="1"/>
    <col min="111" max="111" width="11.109375" style="45" customWidth="1"/>
    <col min="112" max="112" width="9.21875" style="45" bestFit="1" customWidth="1"/>
    <col min="113" max="16384" width="8.88671875" style="45"/>
  </cols>
  <sheetData>
    <row r="1" spans="1:112" ht="132" x14ac:dyDescent="0.3">
      <c r="A1" s="34" t="s">
        <v>0</v>
      </c>
      <c r="B1" s="37" t="s">
        <v>60</v>
      </c>
      <c r="C1" s="37" t="s">
        <v>49</v>
      </c>
      <c r="D1" s="37" t="s">
        <v>50</v>
      </c>
      <c r="E1" s="37" t="s">
        <v>51</v>
      </c>
      <c r="F1" s="37" t="s">
        <v>52</v>
      </c>
      <c r="G1" s="37" t="s">
        <v>53</v>
      </c>
      <c r="H1" s="37" t="s">
        <v>54</v>
      </c>
      <c r="I1" s="47" t="s">
        <v>87</v>
      </c>
      <c r="J1" s="53">
        <v>21000000</v>
      </c>
      <c r="K1" s="53">
        <v>22000000</v>
      </c>
      <c r="L1" s="53">
        <v>24000000</v>
      </c>
      <c r="M1" s="53">
        <v>25000000</v>
      </c>
      <c r="N1" s="37" t="s">
        <v>55</v>
      </c>
      <c r="O1" s="37" t="s">
        <v>56</v>
      </c>
      <c r="P1" s="37" t="s">
        <v>57</v>
      </c>
      <c r="Q1" s="37" t="s">
        <v>58</v>
      </c>
      <c r="R1" s="48" t="s">
        <v>87</v>
      </c>
      <c r="S1" s="46" t="s">
        <v>84</v>
      </c>
      <c r="T1" s="46" t="s">
        <v>85</v>
      </c>
      <c r="U1" s="46" t="s">
        <v>101</v>
      </c>
      <c r="V1" s="37" t="s">
        <v>59</v>
      </c>
      <c r="W1" s="46" t="s">
        <v>86</v>
      </c>
      <c r="X1" s="46">
        <v>41030800</v>
      </c>
      <c r="Y1" s="46">
        <v>41030900</v>
      </c>
      <c r="Z1" s="46">
        <v>41031000</v>
      </c>
      <c r="AA1" s="46">
        <v>41032600</v>
      </c>
      <c r="AB1" s="46">
        <v>41033500</v>
      </c>
      <c r="AC1" s="46">
        <v>41033700</v>
      </c>
      <c r="AD1" s="46">
        <v>41033900</v>
      </c>
      <c r="AE1" s="46">
        <v>41034200</v>
      </c>
      <c r="AF1" s="46">
        <v>41034500</v>
      </c>
      <c r="AG1" s="46">
        <v>41034900</v>
      </c>
      <c r="AH1" s="46">
        <v>41035100</v>
      </c>
      <c r="AI1" s="46">
        <v>41035700</v>
      </c>
      <c r="AJ1" s="46">
        <v>41035800</v>
      </c>
      <c r="AK1" s="46">
        <v>41035900</v>
      </c>
      <c r="AL1" s="46">
        <v>41036100</v>
      </c>
      <c r="AM1" s="46">
        <v>41036200</v>
      </c>
      <c r="AN1" s="46">
        <v>41036600</v>
      </c>
      <c r="AO1" s="46">
        <v>41037000</v>
      </c>
      <c r="AP1" s="46">
        <v>41039700</v>
      </c>
      <c r="AQ1" s="47" t="s">
        <v>87</v>
      </c>
      <c r="AR1" s="46">
        <v>90010200</v>
      </c>
      <c r="AS1" s="46">
        <v>41010200</v>
      </c>
      <c r="AT1" s="46">
        <v>41010900</v>
      </c>
      <c r="AU1" s="46">
        <v>41020900</v>
      </c>
      <c r="AV1" s="46">
        <v>41030300</v>
      </c>
      <c r="AW1" s="46">
        <v>41030400</v>
      </c>
      <c r="AX1" s="46">
        <v>41035000</v>
      </c>
      <c r="AY1" s="37" t="s">
        <v>26</v>
      </c>
      <c r="AZ1" s="37" t="s">
        <v>27</v>
      </c>
      <c r="BA1" s="47" t="s">
        <v>87</v>
      </c>
      <c r="BB1" s="53">
        <v>70101</v>
      </c>
      <c r="BC1" s="53">
        <v>70201</v>
      </c>
      <c r="BD1" s="53">
        <v>70301</v>
      </c>
      <c r="BE1" s="53">
        <v>70302</v>
      </c>
      <c r="BF1" s="53">
        <v>70304</v>
      </c>
      <c r="BG1" s="53">
        <v>70501</v>
      </c>
      <c r="BH1" s="53">
        <v>70601</v>
      </c>
      <c r="BI1" s="53">
        <v>70701</v>
      </c>
      <c r="BJ1" s="53" t="s">
        <v>97</v>
      </c>
      <c r="BK1" s="37" t="s">
        <v>28</v>
      </c>
      <c r="BL1" s="47" t="s">
        <v>87</v>
      </c>
      <c r="BM1" s="53">
        <v>80101</v>
      </c>
      <c r="BN1" s="53">
        <v>80201</v>
      </c>
      <c r="BO1" s="53">
        <v>80209</v>
      </c>
      <c r="BP1" s="53" t="s">
        <v>97</v>
      </c>
      <c r="BQ1" s="37" t="s">
        <v>29</v>
      </c>
      <c r="BR1" s="53">
        <v>90901</v>
      </c>
      <c r="BS1" s="53" t="s">
        <v>97</v>
      </c>
      <c r="BT1" s="37" t="s">
        <v>30</v>
      </c>
      <c r="BU1" s="37" t="s">
        <v>31</v>
      </c>
      <c r="BV1" s="37" t="s">
        <v>32</v>
      </c>
      <c r="BW1" s="37" t="s">
        <v>33</v>
      </c>
      <c r="BX1" s="37" t="s">
        <v>34</v>
      </c>
      <c r="BY1" s="37" t="s">
        <v>35</v>
      </c>
      <c r="BZ1" s="37" t="s">
        <v>36</v>
      </c>
      <c r="CA1" s="37" t="s">
        <v>37</v>
      </c>
      <c r="CB1" s="37" t="s">
        <v>38</v>
      </c>
      <c r="CC1" s="37" t="s">
        <v>39</v>
      </c>
      <c r="CD1" s="37" t="s">
        <v>40</v>
      </c>
      <c r="CE1" s="37" t="s">
        <v>41</v>
      </c>
      <c r="CF1" s="37" t="s">
        <v>42</v>
      </c>
      <c r="CG1" s="37" t="s">
        <v>20</v>
      </c>
      <c r="CH1" s="37" t="s">
        <v>21</v>
      </c>
      <c r="CI1" s="37" t="s">
        <v>62</v>
      </c>
      <c r="CJ1" s="37" t="s">
        <v>61</v>
      </c>
      <c r="CK1" s="37" t="s">
        <v>48</v>
      </c>
      <c r="CL1" s="37" t="s">
        <v>25</v>
      </c>
      <c r="CM1" s="37" t="s">
        <v>45</v>
      </c>
      <c r="CN1" s="37" t="s">
        <v>46</v>
      </c>
      <c r="CO1" s="37" t="s">
        <v>47</v>
      </c>
      <c r="CP1" s="60" t="s">
        <v>80</v>
      </c>
      <c r="CQ1" s="37" t="s">
        <v>81</v>
      </c>
      <c r="CR1" s="37" t="s">
        <v>100</v>
      </c>
      <c r="CS1" s="42" t="s">
        <v>65</v>
      </c>
      <c r="CT1" s="42" t="s">
        <v>66</v>
      </c>
      <c r="CU1" s="42" t="s">
        <v>67</v>
      </c>
      <c r="CV1" s="42" t="s">
        <v>68</v>
      </c>
      <c r="CW1" s="42" t="s">
        <v>69</v>
      </c>
      <c r="CX1" s="42" t="s">
        <v>70</v>
      </c>
      <c r="CY1" s="42" t="s">
        <v>71</v>
      </c>
      <c r="CZ1" s="42" t="s">
        <v>72</v>
      </c>
      <c r="DA1" s="42" t="s">
        <v>73</v>
      </c>
      <c r="DB1" s="42" t="s">
        <v>74</v>
      </c>
      <c r="DC1" s="42" t="s">
        <v>75</v>
      </c>
      <c r="DD1" s="42" t="s">
        <v>76</v>
      </c>
      <c r="DE1" s="42" t="s">
        <v>77</v>
      </c>
      <c r="DF1" s="42" t="s">
        <v>78</v>
      </c>
      <c r="DG1" s="42" t="s">
        <v>79</v>
      </c>
      <c r="DH1" s="42" t="s">
        <v>83</v>
      </c>
    </row>
    <row r="2" spans="1:112" x14ac:dyDescent="0.3">
      <c r="A2" s="35" t="s">
        <v>63</v>
      </c>
      <c r="B2" s="14">
        <v>5228142465</v>
      </c>
      <c r="C2" s="14">
        <v>499025001</v>
      </c>
      <c r="D2" s="14">
        <v>352653682</v>
      </c>
      <c r="E2" s="14">
        <v>44114711</v>
      </c>
      <c r="F2" s="14">
        <v>14431</v>
      </c>
      <c r="G2" s="14">
        <v>31631114</v>
      </c>
      <c r="H2" s="14">
        <v>320507459</v>
      </c>
      <c r="I2" s="29">
        <f>SUM(J2:M2)</f>
        <v>320507459</v>
      </c>
      <c r="J2" s="14">
        <v>1319871</v>
      </c>
      <c r="K2" s="14">
        <v>27751812</v>
      </c>
      <c r="L2" s="14">
        <v>1636839</v>
      </c>
      <c r="M2" s="14">
        <v>289798937</v>
      </c>
      <c r="N2" s="14">
        <v>15653</v>
      </c>
      <c r="O2" s="14">
        <v>863900296</v>
      </c>
      <c r="P2" s="14">
        <v>4246511726</v>
      </c>
      <c r="Q2" s="14">
        <v>119095357</v>
      </c>
      <c r="R2" s="29">
        <f>S2+T2+U2</f>
        <v>119095357</v>
      </c>
      <c r="S2" s="14">
        <v>65610883</v>
      </c>
      <c r="T2" s="14">
        <v>53484474</v>
      </c>
      <c r="U2" s="14">
        <v>0</v>
      </c>
      <c r="V2" s="14">
        <v>4306310561</v>
      </c>
      <c r="W2" s="14">
        <v>1686684423</v>
      </c>
      <c r="X2" s="14">
        <v>735594665</v>
      </c>
      <c r="Y2" s="14">
        <v>71674442</v>
      </c>
      <c r="Z2" s="14">
        <v>111744442</v>
      </c>
      <c r="AA2" s="14">
        <v>5300900</v>
      </c>
      <c r="AB2" s="14">
        <v>292201549</v>
      </c>
      <c r="AC2" s="14">
        <v>641948</v>
      </c>
      <c r="AD2" s="14">
        <v>245610807</v>
      </c>
      <c r="AE2" s="14">
        <v>800638654</v>
      </c>
      <c r="AF2" s="14">
        <v>12586852</v>
      </c>
      <c r="AG2" s="14">
        <v>1414597</v>
      </c>
      <c r="AH2" s="14">
        <v>0</v>
      </c>
      <c r="AI2" s="14">
        <v>0</v>
      </c>
      <c r="AJ2" s="14">
        <v>26896138</v>
      </c>
      <c r="AK2" s="14">
        <v>0</v>
      </c>
      <c r="AL2" s="14">
        <v>13948495</v>
      </c>
      <c r="AM2" s="14">
        <v>0</v>
      </c>
      <c r="AN2" s="14">
        <v>235206622</v>
      </c>
      <c r="AO2" s="14">
        <v>62866545</v>
      </c>
      <c r="AP2" s="14">
        <v>3299482</v>
      </c>
      <c r="AQ2" s="29">
        <f>SUM(W2:AP2)</f>
        <v>4306310561</v>
      </c>
      <c r="AR2" s="14">
        <v>5716721809</v>
      </c>
      <c r="AS2" s="14">
        <v>0</v>
      </c>
      <c r="AT2" s="14">
        <v>0</v>
      </c>
      <c r="AU2" s="14">
        <v>0</v>
      </c>
      <c r="AV2" s="14">
        <v>0</v>
      </c>
      <c r="AW2" s="14">
        <v>5064639</v>
      </c>
      <c r="AX2" s="14">
        <v>323573689</v>
      </c>
      <c r="AY2" s="14">
        <v>4987067</v>
      </c>
      <c r="AZ2" s="14">
        <v>695577175</v>
      </c>
      <c r="BA2" s="29">
        <f>SUM(BB2:BJ2)</f>
        <v>695577175</v>
      </c>
      <c r="BB2" s="14">
        <v>0</v>
      </c>
      <c r="BC2" s="14">
        <v>0</v>
      </c>
      <c r="BD2" s="14">
        <v>10388954</v>
      </c>
      <c r="BE2" s="14">
        <v>22776711</v>
      </c>
      <c r="BF2" s="14">
        <v>132778831</v>
      </c>
      <c r="BG2" s="14">
        <v>328926634</v>
      </c>
      <c r="BH2" s="14">
        <v>139300984</v>
      </c>
      <c r="BI2" s="14">
        <v>15583423</v>
      </c>
      <c r="BJ2" s="14">
        <v>45821638</v>
      </c>
      <c r="BK2" s="14">
        <v>1442812378</v>
      </c>
      <c r="BL2" s="29">
        <f>SUM(BM2:BP2)</f>
        <v>1442812378</v>
      </c>
      <c r="BM2" s="14">
        <v>565585235</v>
      </c>
      <c r="BN2" s="14">
        <v>363171281</v>
      </c>
      <c r="BO2" s="14">
        <v>123389867</v>
      </c>
      <c r="BP2" s="14">
        <v>390665995</v>
      </c>
      <c r="BQ2" s="14">
        <v>132129732</v>
      </c>
      <c r="BR2" s="14">
        <v>92800438</v>
      </c>
      <c r="BS2" s="14">
        <v>52911217</v>
      </c>
      <c r="BT2" s="14">
        <v>141693999</v>
      </c>
      <c r="BU2" s="14">
        <v>70490174</v>
      </c>
      <c r="BV2" s="14">
        <v>2442271</v>
      </c>
      <c r="BW2" s="14">
        <v>36715312</v>
      </c>
      <c r="BX2" s="14">
        <v>30934553</v>
      </c>
      <c r="BY2" s="14">
        <v>86650227</v>
      </c>
      <c r="BZ2" s="14">
        <v>3121510</v>
      </c>
      <c r="CA2" s="14">
        <v>2876448</v>
      </c>
      <c r="CB2" s="14">
        <v>33580718</v>
      </c>
      <c r="CC2" s="14">
        <v>3458311</v>
      </c>
      <c r="CD2" s="14">
        <v>5590952283</v>
      </c>
      <c r="CE2" s="14">
        <v>-2648520</v>
      </c>
      <c r="CF2" s="14">
        <v>-80072361</v>
      </c>
      <c r="CG2" s="14">
        <v>0</v>
      </c>
      <c r="CH2" s="14">
        <v>0</v>
      </c>
      <c r="CI2" s="14">
        <v>5718335567</v>
      </c>
      <c r="CJ2" s="14">
        <v>224440281</v>
      </c>
      <c r="CK2" s="14">
        <v>-74239485</v>
      </c>
      <c r="CL2" s="14">
        <v>0</v>
      </c>
      <c r="CM2" s="14">
        <v>5053997902</v>
      </c>
      <c r="CN2" s="14">
        <v>5251966047</v>
      </c>
      <c r="CO2" s="14">
        <v>5253316198</v>
      </c>
      <c r="CP2" s="63">
        <v>1602.2</v>
      </c>
      <c r="CQ2" s="14">
        <v>77912474</v>
      </c>
      <c r="CR2" s="14">
        <v>20789159</v>
      </c>
      <c r="CS2" s="61">
        <f t="shared" ref="CS2:CS25" si="0">(B2-CI2-CJ2)/B2*100</f>
        <v>-13.668973020229281</v>
      </c>
      <c r="CT2" s="61"/>
      <c r="CU2" s="61"/>
      <c r="CV2" s="61">
        <f t="shared" ref="CV2:CV25" si="1">((C2+H2)-CI2)/(C2+H2)</f>
        <v>-5.9775583593113568</v>
      </c>
      <c r="CW2" s="61">
        <f t="shared" ref="CW2:CW25" si="2">(N2-CJ2)/N2</f>
        <v>-14337.483421708299</v>
      </c>
      <c r="CX2" s="61"/>
      <c r="CY2" s="61">
        <f t="shared" ref="CY2:CY25" si="3">(C2+H2-CI2-CJ2)/CP2</f>
        <v>-3197630.3757333667</v>
      </c>
      <c r="CZ2" s="61">
        <f>CQ2/CP2</f>
        <v>48628.432155785791</v>
      </c>
      <c r="DA2" s="61">
        <f t="shared" ref="DA2:DA25" si="4">(C2+H2)/B2*100</f>
        <v>15.675404132278176</v>
      </c>
      <c r="DB2" s="61">
        <f t="shared" ref="DB2:DB25" si="5">P2/B2*100</f>
        <v>81.22410118753335</v>
      </c>
      <c r="DC2" s="61">
        <f t="shared" ref="DC2:DC25" si="6">C2/CD2*100</f>
        <v>8.9255814705725331</v>
      </c>
      <c r="DD2" s="61">
        <f t="shared" ref="DD2:DD25" si="7">P2/CM2*100</f>
        <v>84.022823284504014</v>
      </c>
      <c r="DE2" s="61">
        <f t="shared" ref="DE2:DE25" si="8">B2/CP2</f>
        <v>3263102.274996879</v>
      </c>
      <c r="DF2" s="61">
        <f t="shared" ref="DF2:DF25" si="9">C2/O2*100</f>
        <v>57.764189144345423</v>
      </c>
      <c r="DG2" s="61">
        <f>(CN2-CO2)/CN2*100</f>
        <v>-2.5707534814914237E-2</v>
      </c>
      <c r="DH2" s="61">
        <f t="shared" ref="DH2:DH25" si="10">CR2/(C2+H2)*100</f>
        <v>2.5367096502803563</v>
      </c>
    </row>
    <row r="3" spans="1:112" x14ac:dyDescent="0.3">
      <c r="A3" s="35" t="s">
        <v>64</v>
      </c>
      <c r="B3" s="14">
        <v>4859589526.2799997</v>
      </c>
      <c r="C3" s="14">
        <v>483348576.56</v>
      </c>
      <c r="D3" s="14">
        <v>287303734.48000002</v>
      </c>
      <c r="E3" s="14">
        <v>50016601.359999999</v>
      </c>
      <c r="F3" s="14">
        <v>5681.06</v>
      </c>
      <c r="G3" s="14">
        <v>30021778</v>
      </c>
      <c r="H3" s="14">
        <v>167381227.5</v>
      </c>
      <c r="I3" s="29">
        <f t="shared" ref="I3:I25" si="11">SUM(J3:M3)</f>
        <v>167381227.5</v>
      </c>
      <c r="J3" s="14">
        <v>24494851.559999999</v>
      </c>
      <c r="K3" s="14">
        <v>25523515.239999998</v>
      </c>
      <c r="L3" s="14">
        <v>1068032.04</v>
      </c>
      <c r="M3" s="14">
        <v>116294828.66</v>
      </c>
      <c r="N3" s="14">
        <v>17429.73</v>
      </c>
      <c r="O3" s="14">
        <v>650747298.78999996</v>
      </c>
      <c r="P3" s="14">
        <v>4145096219.5500002</v>
      </c>
      <c r="Q3" s="14">
        <v>153094600</v>
      </c>
      <c r="R3" s="29">
        <f t="shared" ref="R3:R25" si="12">S3+T3+U3</f>
        <v>153094600</v>
      </c>
      <c r="S3" s="14">
        <v>69437700</v>
      </c>
      <c r="T3" s="14">
        <v>83656900</v>
      </c>
      <c r="U3" s="14">
        <v>0</v>
      </c>
      <c r="V3" s="14">
        <v>3992001619.5500002</v>
      </c>
      <c r="W3" s="14">
        <v>1666906740.4600005</v>
      </c>
      <c r="X3" s="14">
        <v>1138015540.5899999</v>
      </c>
      <c r="Y3" s="14">
        <v>34802886</v>
      </c>
      <c r="Z3" s="14">
        <v>131225016.2</v>
      </c>
      <c r="AA3" s="14">
        <v>3049600</v>
      </c>
      <c r="AB3" s="14">
        <v>153493864</v>
      </c>
      <c r="AC3" s="14">
        <v>457527.35</v>
      </c>
      <c r="AD3" s="14">
        <v>238201300</v>
      </c>
      <c r="AE3" s="14">
        <v>501142900</v>
      </c>
      <c r="AF3" s="14">
        <v>48782242.329999998</v>
      </c>
      <c r="AG3" s="14">
        <v>3848811.12</v>
      </c>
      <c r="AH3" s="14">
        <v>1772708.48</v>
      </c>
      <c r="AI3" s="14">
        <v>0</v>
      </c>
      <c r="AJ3" s="14">
        <v>13121269.27</v>
      </c>
      <c r="AK3" s="14">
        <v>0</v>
      </c>
      <c r="AL3" s="14">
        <v>25310899.760000002</v>
      </c>
      <c r="AM3" s="14">
        <v>0</v>
      </c>
      <c r="AN3" s="14">
        <v>28040805</v>
      </c>
      <c r="AO3" s="14">
        <v>2066345.99</v>
      </c>
      <c r="AP3" s="14">
        <v>1763163</v>
      </c>
      <c r="AQ3" s="29">
        <f t="shared" ref="AQ3:AQ15" si="13">SUM(W3:AP3)</f>
        <v>3992001619.5499997</v>
      </c>
      <c r="AR3" s="14">
        <v>4795843518.3400002</v>
      </c>
      <c r="AS3" s="14">
        <v>0</v>
      </c>
      <c r="AT3" s="14">
        <v>0</v>
      </c>
      <c r="AU3" s="14">
        <v>0</v>
      </c>
      <c r="AV3" s="14">
        <v>2410000</v>
      </c>
      <c r="AW3" s="14">
        <v>0</v>
      </c>
      <c r="AX3" s="14">
        <v>61336007.939999998</v>
      </c>
      <c r="AY3" s="14">
        <v>4201095</v>
      </c>
      <c r="AZ3" s="14">
        <v>516559812</v>
      </c>
      <c r="BA3" s="29">
        <f t="shared" ref="BA3:BA25" si="14">SUM(BB3:BJ3)</f>
        <v>516559812</v>
      </c>
      <c r="BB3" s="14">
        <v>0</v>
      </c>
      <c r="BC3" s="14">
        <v>0</v>
      </c>
      <c r="BD3" s="14">
        <v>0</v>
      </c>
      <c r="BE3" s="14">
        <v>0</v>
      </c>
      <c r="BF3" s="14">
        <v>82588298</v>
      </c>
      <c r="BG3" s="14">
        <v>173829862</v>
      </c>
      <c r="BH3" s="14">
        <v>103536426</v>
      </c>
      <c r="BI3" s="14">
        <v>11967577</v>
      </c>
      <c r="BJ3" s="14">
        <v>144637649</v>
      </c>
      <c r="BK3" s="14">
        <v>564101856</v>
      </c>
      <c r="BL3" s="29">
        <f t="shared" ref="BL3:BL25" si="15">SUM(BM3:BP3)</f>
        <v>564101856</v>
      </c>
      <c r="BM3" s="14">
        <v>117969020</v>
      </c>
      <c r="BN3" s="14">
        <v>178329076</v>
      </c>
      <c r="BO3" s="14">
        <v>71217174</v>
      </c>
      <c r="BP3" s="14">
        <v>196586586</v>
      </c>
      <c r="BQ3" s="14">
        <v>49278527</v>
      </c>
      <c r="BR3" s="14">
        <v>33325800</v>
      </c>
      <c r="BS3" s="14">
        <v>15678371</v>
      </c>
      <c r="BT3" s="14">
        <v>0</v>
      </c>
      <c r="BU3" s="14">
        <v>53960159</v>
      </c>
      <c r="BV3" s="14">
        <v>1154917</v>
      </c>
      <c r="BW3" s="14">
        <v>18515911</v>
      </c>
      <c r="BX3" s="14">
        <v>20445283</v>
      </c>
      <c r="BY3" s="14">
        <v>31032809</v>
      </c>
      <c r="BZ3" s="14">
        <v>1328393</v>
      </c>
      <c r="CA3" s="14">
        <v>20739065</v>
      </c>
      <c r="CB3" s="14">
        <v>4655765</v>
      </c>
      <c r="CC3" s="14">
        <v>125606</v>
      </c>
      <c r="CD3" s="14">
        <v>5006902533.6599998</v>
      </c>
      <c r="CE3" s="14">
        <v>0</v>
      </c>
      <c r="CF3" s="14">
        <v>151932070.56999999</v>
      </c>
      <c r="CG3" s="14"/>
      <c r="CH3" s="14"/>
      <c r="CI3" s="14">
        <v>3696428825</v>
      </c>
      <c r="CJ3" s="14">
        <v>123316758</v>
      </c>
      <c r="CK3" s="14">
        <v>151932070.56999999</v>
      </c>
      <c r="CL3" s="14"/>
      <c r="CM3" s="14">
        <v>3495735755</v>
      </c>
      <c r="CN3" s="14">
        <v>3952834123</v>
      </c>
      <c r="CO3" s="14">
        <v>4859589526.2799997</v>
      </c>
      <c r="CP3" s="63">
        <v>1042.7</v>
      </c>
      <c r="CQ3" s="14">
        <v>180700118</v>
      </c>
      <c r="CR3" s="14">
        <v>0</v>
      </c>
      <c r="CS3" s="61">
        <f t="shared" si="0"/>
        <v>21.397773158754767</v>
      </c>
      <c r="CT3" s="61"/>
      <c r="CU3" s="61"/>
      <c r="CV3" s="61">
        <f t="shared" si="1"/>
        <v>-4.6804357229950604</v>
      </c>
      <c r="CW3" s="61">
        <f t="shared" si="2"/>
        <v>-7074.0813695909228</v>
      </c>
      <c r="CX3" s="61"/>
      <c r="CY3" s="61">
        <f t="shared" si="3"/>
        <v>-3039240.221482689</v>
      </c>
      <c r="CZ3" s="61">
        <f t="shared" ref="CZ3:CZ25" si="16">CQ3/CP3</f>
        <v>173300.19948211373</v>
      </c>
      <c r="DA3" s="61">
        <f t="shared" si="4"/>
        <v>13.390633108844721</v>
      </c>
      <c r="DB3" s="61">
        <f t="shared" si="5"/>
        <v>85.297249842479147</v>
      </c>
      <c r="DC3" s="61">
        <f t="shared" si="6"/>
        <v>9.6536446098277988</v>
      </c>
      <c r="DD3" s="61">
        <f t="shared" si="7"/>
        <v>118.57578804751505</v>
      </c>
      <c r="DE3" s="61">
        <f t="shared" si="8"/>
        <v>4660582.6472427351</v>
      </c>
      <c r="DF3" s="61">
        <f t="shared" si="9"/>
        <v>74.275925149245907</v>
      </c>
      <c r="DG3" s="61">
        <f t="shared" ref="DG3:DG25" si="17">(CN3-CO3)/CN3*100</f>
        <v>-22.939374005196516</v>
      </c>
      <c r="DH3" s="61">
        <f t="shared" si="10"/>
        <v>0</v>
      </c>
    </row>
    <row r="4" spans="1:112" x14ac:dyDescent="0.3">
      <c r="A4" s="36" t="s">
        <v>1</v>
      </c>
      <c r="B4" s="14">
        <v>1004111332.9299999</v>
      </c>
      <c r="C4" s="14">
        <v>2978939218.52</v>
      </c>
      <c r="D4" s="14">
        <v>1660207303.74</v>
      </c>
      <c r="E4" s="14">
        <v>651741201.76999998</v>
      </c>
      <c r="F4" s="14">
        <v>21358.77</v>
      </c>
      <c r="G4" s="14">
        <v>686615118</v>
      </c>
      <c r="H4" s="14">
        <v>230408837.13999999</v>
      </c>
      <c r="I4" s="29">
        <f t="shared" si="11"/>
        <v>230408837.13999999</v>
      </c>
      <c r="J4" s="14">
        <v>14079037.369999999</v>
      </c>
      <c r="K4" s="14">
        <v>177309836.02999997</v>
      </c>
      <c r="L4" s="14">
        <v>1994856.88</v>
      </c>
      <c r="M4" s="14">
        <v>37025106.859999999</v>
      </c>
      <c r="N4" s="14">
        <v>36264.71</v>
      </c>
      <c r="O4" s="14">
        <v>3340419337</v>
      </c>
      <c r="P4" s="14">
        <v>8821959170.7700005</v>
      </c>
      <c r="Q4" s="14">
        <v>124077200</v>
      </c>
      <c r="R4" s="29">
        <f t="shared" si="12"/>
        <v>124077200</v>
      </c>
      <c r="S4" s="14">
        <v>0</v>
      </c>
      <c r="T4" s="14">
        <v>118625480</v>
      </c>
      <c r="U4" s="14">
        <v>5451720</v>
      </c>
      <c r="V4" s="14">
        <v>8697881970.7700005</v>
      </c>
      <c r="W4" s="14">
        <v>2484722633.0200005</v>
      </c>
      <c r="X4" s="14">
        <v>2897232897.0500002</v>
      </c>
      <c r="Y4" s="14">
        <v>158389787</v>
      </c>
      <c r="Z4" s="14">
        <v>43670266.530000001</v>
      </c>
      <c r="AA4" s="14">
        <v>13825108.49</v>
      </c>
      <c r="AB4" s="14">
        <v>422476657</v>
      </c>
      <c r="AC4" s="14">
        <v>1264127.68</v>
      </c>
      <c r="AD4" s="14">
        <v>519202500</v>
      </c>
      <c r="AE4" s="14">
        <v>1631711741</v>
      </c>
      <c r="AF4" s="14">
        <v>41484180.229999997</v>
      </c>
      <c r="AG4" s="14">
        <v>9189219.8900000006</v>
      </c>
      <c r="AH4" s="14">
        <v>9195369.4199999999</v>
      </c>
      <c r="AI4" s="14">
        <v>0</v>
      </c>
      <c r="AJ4" s="14">
        <v>79908839.010000005</v>
      </c>
      <c r="AK4" s="14">
        <v>0</v>
      </c>
      <c r="AL4" s="14">
        <v>29333790.120000001</v>
      </c>
      <c r="AM4" s="14">
        <v>0</v>
      </c>
      <c r="AN4" s="14">
        <v>337916928</v>
      </c>
      <c r="AO4" s="14">
        <v>8048215.3300000001</v>
      </c>
      <c r="AP4" s="14">
        <v>10309711</v>
      </c>
      <c r="AQ4" s="29">
        <f t="shared" si="13"/>
        <v>8697881970.7700005</v>
      </c>
      <c r="AR4" s="14">
        <v>10749777888</v>
      </c>
      <c r="AS4" s="14">
        <v>15993</v>
      </c>
      <c r="AT4" s="14">
        <v>0</v>
      </c>
      <c r="AU4" s="14">
        <v>5000</v>
      </c>
      <c r="AV4" s="14">
        <v>340008.42</v>
      </c>
      <c r="AW4" s="14">
        <v>113529502.78</v>
      </c>
      <c r="AX4" s="14">
        <v>22715362.75</v>
      </c>
      <c r="AY4" s="14">
        <v>14878179.15</v>
      </c>
      <c r="AZ4" s="14">
        <v>801918473.68999994</v>
      </c>
      <c r="BA4" s="29">
        <f t="shared" si="14"/>
        <v>801918473.68999994</v>
      </c>
      <c r="BB4" s="14">
        <v>0</v>
      </c>
      <c r="BC4" s="14">
        <v>0</v>
      </c>
      <c r="BD4" s="14">
        <v>86857253.329999998</v>
      </c>
      <c r="BE4" s="14">
        <v>0</v>
      </c>
      <c r="BF4" s="14">
        <v>251325991.74000001</v>
      </c>
      <c r="BG4" s="14">
        <v>84085195.540000007</v>
      </c>
      <c r="BH4" s="14">
        <v>222466739.97</v>
      </c>
      <c r="BI4" s="14">
        <v>19058190.149999999</v>
      </c>
      <c r="BJ4" s="14">
        <v>138125102.95999992</v>
      </c>
      <c r="BK4" s="14">
        <v>1888543420.1199999</v>
      </c>
      <c r="BL4" s="29">
        <f t="shared" si="15"/>
        <v>1888543420.1199999</v>
      </c>
      <c r="BM4" s="14">
        <v>261319740.03</v>
      </c>
      <c r="BN4" s="14">
        <v>714293095.25</v>
      </c>
      <c r="BO4" s="14">
        <v>402469661.72000003</v>
      </c>
      <c r="BP4" s="14">
        <v>510460923.11999989</v>
      </c>
      <c r="BQ4" s="14">
        <v>212091566.35999995</v>
      </c>
      <c r="BR4" s="14">
        <v>127529662.98999999</v>
      </c>
      <c r="BS4" s="14">
        <v>79676428</v>
      </c>
      <c r="BT4" s="14">
        <v>5730278.1399999997</v>
      </c>
      <c r="BU4" s="14">
        <v>134950076.44999999</v>
      </c>
      <c r="BV4" s="14">
        <v>893475.01</v>
      </c>
      <c r="BW4" s="14">
        <v>27929995.449999999</v>
      </c>
      <c r="BX4" s="14">
        <v>2160000</v>
      </c>
      <c r="BY4" s="14">
        <v>44098547.299999997</v>
      </c>
      <c r="BZ4" s="14">
        <v>3231347.55</v>
      </c>
      <c r="CA4" s="14">
        <v>52959977.019999996</v>
      </c>
      <c r="CB4" s="14">
        <v>24524163.050000001</v>
      </c>
      <c r="CC4" s="14">
        <v>0</v>
      </c>
      <c r="CD4" s="14">
        <v>12724887900</v>
      </c>
      <c r="CE4" s="14">
        <v>0</v>
      </c>
      <c r="CF4" s="14">
        <v>0</v>
      </c>
      <c r="CG4" s="14"/>
      <c r="CH4" s="14"/>
      <c r="CI4" s="14">
        <v>10647828263</v>
      </c>
      <c r="CJ4" s="14">
        <v>1216746310</v>
      </c>
      <c r="CK4" s="14">
        <v>-614483522</v>
      </c>
      <c r="CL4" s="14"/>
      <c r="CM4" s="14">
        <v>10155767935</v>
      </c>
      <c r="CN4" s="14">
        <v>540036959</v>
      </c>
      <c r="CO4" s="14">
        <v>1004111332.9299999</v>
      </c>
      <c r="CP4" s="63">
        <v>3254.9</v>
      </c>
      <c r="CQ4" s="14">
        <v>682156117</v>
      </c>
      <c r="CR4" s="14">
        <v>486016520</v>
      </c>
      <c r="CS4" s="61">
        <f t="shared" si="0"/>
        <v>-1081.5995083313255</v>
      </c>
      <c r="CT4" s="61"/>
      <c r="CU4" s="61"/>
      <c r="CV4" s="61">
        <f t="shared" si="1"/>
        <v>-2.3177542847749129</v>
      </c>
      <c r="CW4" s="61">
        <f t="shared" si="2"/>
        <v>-33550.80035908187</v>
      </c>
      <c r="CX4" s="61"/>
      <c r="CY4" s="61">
        <f t="shared" si="3"/>
        <v>-2659137.4596270239</v>
      </c>
      <c r="CZ4" s="61">
        <f t="shared" si="16"/>
        <v>209578.21039048818</v>
      </c>
      <c r="DA4" s="61">
        <f t="shared" si="4"/>
        <v>319.62073829951828</v>
      </c>
      <c r="DB4" s="61">
        <f t="shared" si="5"/>
        <v>878.58376670518169</v>
      </c>
      <c r="DC4" s="61">
        <f t="shared" si="6"/>
        <v>23.410337614997768</v>
      </c>
      <c r="DD4" s="61">
        <f t="shared" si="7"/>
        <v>86.866490325824884</v>
      </c>
      <c r="DE4" s="61">
        <f t="shared" si="8"/>
        <v>308492.22185935051</v>
      </c>
      <c r="DF4" s="61">
        <f t="shared" si="9"/>
        <v>89.178600588372774</v>
      </c>
      <c r="DG4" s="61">
        <f t="shared" si="17"/>
        <v>-85.933817342675596</v>
      </c>
      <c r="DH4" s="61">
        <f t="shared" si="10"/>
        <v>15.143777227367478</v>
      </c>
    </row>
    <row r="5" spans="1:112" x14ac:dyDescent="0.3">
      <c r="A5" s="36" t="s">
        <v>2</v>
      </c>
      <c r="B5" s="14">
        <v>9460825300</v>
      </c>
      <c r="C5" s="14">
        <v>1328029400</v>
      </c>
      <c r="D5" s="14">
        <v>882414300</v>
      </c>
      <c r="E5" s="14">
        <v>127488400</v>
      </c>
      <c r="F5" s="14">
        <v>-2727</v>
      </c>
      <c r="G5" s="14">
        <v>136519106</v>
      </c>
      <c r="H5" s="14">
        <v>128673900</v>
      </c>
      <c r="I5" s="29">
        <f t="shared" si="11"/>
        <v>128673900</v>
      </c>
      <c r="J5" s="14">
        <v>4273000</v>
      </c>
      <c r="K5" s="14">
        <v>35604700</v>
      </c>
      <c r="L5" s="14">
        <v>2325000</v>
      </c>
      <c r="M5" s="14">
        <v>86471200</v>
      </c>
      <c r="N5" s="14">
        <v>476</v>
      </c>
      <c r="O5" s="14">
        <v>1546058141</v>
      </c>
      <c r="P5" s="14">
        <v>8004122000</v>
      </c>
      <c r="Q5" s="14">
        <v>45785582</v>
      </c>
      <c r="R5" s="29">
        <f t="shared" si="12"/>
        <v>45785582</v>
      </c>
      <c r="S5" s="14">
        <v>0</v>
      </c>
      <c r="T5" s="14">
        <v>45785582</v>
      </c>
      <c r="U5" s="14">
        <v>0</v>
      </c>
      <c r="V5" s="14">
        <v>8004122000</v>
      </c>
      <c r="W5" s="14">
        <v>479876278</v>
      </c>
      <c r="X5" s="14">
        <v>2486805400</v>
      </c>
      <c r="Y5" s="14">
        <v>237229400</v>
      </c>
      <c r="Z5" s="14">
        <v>49260800</v>
      </c>
      <c r="AA5" s="14">
        <v>14893100</v>
      </c>
      <c r="AB5" s="14">
        <v>567569800</v>
      </c>
      <c r="AC5" s="14">
        <v>1913400</v>
      </c>
      <c r="AD5" s="14">
        <v>576938200</v>
      </c>
      <c r="AE5" s="14">
        <v>2054244100</v>
      </c>
      <c r="AF5" s="14">
        <v>0</v>
      </c>
      <c r="AG5" s="14">
        <v>0</v>
      </c>
      <c r="AH5" s="14">
        <v>0</v>
      </c>
      <c r="AI5" s="14">
        <v>0</v>
      </c>
      <c r="AJ5" s="14">
        <v>36745800</v>
      </c>
      <c r="AK5" s="14">
        <v>121770250</v>
      </c>
      <c r="AL5" s="14">
        <v>1396264</v>
      </c>
      <c r="AM5" s="14">
        <v>0</v>
      </c>
      <c r="AN5" s="14">
        <v>1346294957</v>
      </c>
      <c r="AO5" s="14">
        <v>27369420</v>
      </c>
      <c r="AP5" s="14">
        <v>1814831</v>
      </c>
      <c r="AQ5" s="29">
        <f>SUM(W5:AP5)</f>
        <v>8004122000</v>
      </c>
      <c r="AR5" s="14">
        <v>7372370463</v>
      </c>
      <c r="AS5" s="14">
        <v>0</v>
      </c>
      <c r="AT5" s="14">
        <v>0</v>
      </c>
      <c r="AU5" s="14">
        <v>0</v>
      </c>
      <c r="AV5" s="14">
        <v>0</v>
      </c>
      <c r="AW5" s="14">
        <v>0</v>
      </c>
      <c r="AX5" s="14">
        <v>1569218</v>
      </c>
      <c r="AY5" s="14">
        <v>4370387</v>
      </c>
      <c r="AZ5" s="14">
        <v>1258457700</v>
      </c>
      <c r="BA5" s="29">
        <f t="shared" si="14"/>
        <v>1258457700</v>
      </c>
      <c r="BB5" s="14">
        <v>1123966</v>
      </c>
      <c r="BC5" s="14">
        <v>0</v>
      </c>
      <c r="BD5" s="14">
        <v>52730151</v>
      </c>
      <c r="BE5" s="14">
        <v>55248667</v>
      </c>
      <c r="BF5" s="14">
        <v>137138417</v>
      </c>
      <c r="BG5" s="14">
        <v>314572259</v>
      </c>
      <c r="BH5" s="14">
        <v>29014800</v>
      </c>
      <c r="BI5" s="14">
        <v>7364206</v>
      </c>
      <c r="BJ5" s="14">
        <v>661265234</v>
      </c>
      <c r="BK5" s="14">
        <v>2075644200</v>
      </c>
      <c r="BL5" s="29">
        <f t="shared" si="15"/>
        <v>2075644200</v>
      </c>
      <c r="BM5" s="14">
        <v>0</v>
      </c>
      <c r="BN5" s="14">
        <v>386367141</v>
      </c>
      <c r="BO5" s="14">
        <v>323215320</v>
      </c>
      <c r="BP5" s="14">
        <v>1366061739</v>
      </c>
      <c r="BQ5" s="14">
        <v>295763700</v>
      </c>
      <c r="BR5" s="14">
        <v>156344197</v>
      </c>
      <c r="BS5" s="14">
        <v>56436045</v>
      </c>
      <c r="BT5" s="14">
        <v>818742574</v>
      </c>
      <c r="BU5" s="14">
        <v>202652000</v>
      </c>
      <c r="BV5" s="14">
        <v>1225057</v>
      </c>
      <c r="BW5" s="14">
        <v>75852000</v>
      </c>
      <c r="BX5" s="14">
        <v>2880736</v>
      </c>
      <c r="BY5" s="14">
        <v>30650693</v>
      </c>
      <c r="BZ5" s="14">
        <v>2217710</v>
      </c>
      <c r="CA5" s="14">
        <v>10719643</v>
      </c>
      <c r="CB5" s="14">
        <v>7161910</v>
      </c>
      <c r="CC5" s="14">
        <v>39399341</v>
      </c>
      <c r="CD5" s="14">
        <v>9460825300</v>
      </c>
      <c r="CE5" s="14">
        <v>0</v>
      </c>
      <c r="CF5" s="14">
        <v>0</v>
      </c>
      <c r="CG5" s="14"/>
      <c r="CH5" s="14"/>
      <c r="CI5" s="14">
        <v>6091316718</v>
      </c>
      <c r="CJ5" s="14">
        <v>786340641</v>
      </c>
      <c r="CK5" s="14">
        <v>0</v>
      </c>
      <c r="CL5" s="14"/>
      <c r="CM5" s="14">
        <v>8046707992</v>
      </c>
      <c r="CN5" s="14">
        <v>8459281399</v>
      </c>
      <c r="CO5" s="14">
        <v>8237834914</v>
      </c>
      <c r="CP5" s="63">
        <v>4265.1000000000004</v>
      </c>
      <c r="CQ5" s="14">
        <v>602721549</v>
      </c>
      <c r="CR5" s="14">
        <v>348631817</v>
      </c>
      <c r="CS5" s="61">
        <f t="shared" si="0"/>
        <v>27.303833007042204</v>
      </c>
      <c r="CT5" s="61"/>
      <c r="CU5" s="61"/>
      <c r="CV5" s="61">
        <f t="shared" si="1"/>
        <v>-3.1815767960435046</v>
      </c>
      <c r="CW5" s="61">
        <f t="shared" si="2"/>
        <v>-1651975.1365546219</v>
      </c>
      <c r="CX5" s="61"/>
      <c r="CY5" s="61">
        <f t="shared" si="3"/>
        <v>-1271002.8039201894</v>
      </c>
      <c r="CZ5" s="61">
        <f t="shared" si="16"/>
        <v>141314.75205739605</v>
      </c>
      <c r="DA5" s="61">
        <f t="shared" si="4"/>
        <v>15.397211699913749</v>
      </c>
      <c r="DB5" s="61">
        <f t="shared" si="5"/>
        <v>84.602788300086246</v>
      </c>
      <c r="DC5" s="61">
        <f t="shared" si="6"/>
        <v>14.03714113609095</v>
      </c>
      <c r="DD5" s="61">
        <f t="shared" si="7"/>
        <v>99.470765037797577</v>
      </c>
      <c r="DE5" s="61">
        <f t="shared" si="8"/>
        <v>2218195.4233194999</v>
      </c>
      <c r="DF5" s="61">
        <f t="shared" si="9"/>
        <v>85.897765729626599</v>
      </c>
      <c r="DG5" s="61">
        <f t="shared" si="17"/>
        <v>2.6177931026881067</v>
      </c>
      <c r="DH5" s="61">
        <f t="shared" si="10"/>
        <v>23.932932464696137</v>
      </c>
    </row>
    <row r="6" spans="1:112" x14ac:dyDescent="0.3">
      <c r="A6" s="36" t="s">
        <v>3</v>
      </c>
      <c r="B6" s="14">
        <v>5530839247.8100004</v>
      </c>
      <c r="C6" s="14">
        <v>563415286.60000002</v>
      </c>
      <c r="D6" s="14">
        <v>412990333.27999997</v>
      </c>
      <c r="E6" s="14">
        <v>47087305.380000003</v>
      </c>
      <c r="F6" s="14">
        <v>79463.009999999995</v>
      </c>
      <c r="G6" s="14">
        <v>76923640</v>
      </c>
      <c r="H6" s="14">
        <v>233316201.13</v>
      </c>
      <c r="I6" s="29">
        <f t="shared" si="11"/>
        <v>233316201.13</v>
      </c>
      <c r="J6" s="14">
        <v>24879841.379999999</v>
      </c>
      <c r="K6" s="14">
        <v>30174225.030000001</v>
      </c>
      <c r="L6" s="14">
        <v>1216088.8999999999</v>
      </c>
      <c r="M6" s="14">
        <v>177046045.81999999</v>
      </c>
      <c r="N6" s="14">
        <v>6546.67</v>
      </c>
      <c r="O6" s="14">
        <v>796946707.25999999</v>
      </c>
      <c r="P6" s="14">
        <v>4716749618.5600004</v>
      </c>
      <c r="Q6" s="14">
        <v>115316100</v>
      </c>
      <c r="R6" s="29">
        <f t="shared" si="12"/>
        <v>115316100</v>
      </c>
      <c r="S6" s="14">
        <v>39994700</v>
      </c>
      <c r="T6" s="14">
        <v>75321400</v>
      </c>
      <c r="U6" s="14">
        <v>0</v>
      </c>
      <c r="V6" s="14">
        <v>4601433518.5600004</v>
      </c>
      <c r="W6" s="14">
        <v>1491245703.410001</v>
      </c>
      <c r="X6" s="14">
        <v>1733109935.1700001</v>
      </c>
      <c r="Y6" s="14">
        <v>53761512</v>
      </c>
      <c r="Z6" s="14">
        <v>187551058.93000001</v>
      </c>
      <c r="AA6" s="14">
        <v>4738734.51</v>
      </c>
      <c r="AB6" s="14">
        <v>165778554</v>
      </c>
      <c r="AC6" s="14">
        <v>552763.56000000006</v>
      </c>
      <c r="AD6" s="14">
        <v>227835200</v>
      </c>
      <c r="AE6" s="14">
        <v>617747000</v>
      </c>
      <c r="AF6" s="14">
        <v>0</v>
      </c>
      <c r="AG6" s="14">
        <v>0</v>
      </c>
      <c r="AH6" s="14">
        <v>0</v>
      </c>
      <c r="AI6" s="14">
        <v>0</v>
      </c>
      <c r="AJ6" s="14">
        <v>25887761.789999999</v>
      </c>
      <c r="AK6" s="14">
        <v>0</v>
      </c>
      <c r="AL6" s="14">
        <v>41443795.829999998</v>
      </c>
      <c r="AM6" s="14">
        <v>0</v>
      </c>
      <c r="AN6" s="14">
        <v>43949631</v>
      </c>
      <c r="AO6" s="14">
        <v>6483719.3600000003</v>
      </c>
      <c r="AP6" s="14">
        <v>1348149</v>
      </c>
      <c r="AQ6" s="29">
        <f>SUM(W6:AP6)</f>
        <v>4601433518.5600004</v>
      </c>
      <c r="AR6" s="14">
        <v>5513696325.8199997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16140947.99</v>
      </c>
      <c r="AY6" s="14">
        <v>11219041.310000001</v>
      </c>
      <c r="AZ6" s="14">
        <v>441376305.44</v>
      </c>
      <c r="BA6" s="29">
        <f t="shared" si="14"/>
        <v>441376305.44</v>
      </c>
      <c r="BB6" s="14">
        <v>0</v>
      </c>
      <c r="BC6" s="14">
        <v>0</v>
      </c>
      <c r="BD6" s="14">
        <v>29828468.100000001</v>
      </c>
      <c r="BE6" s="14">
        <v>6558327.0800000001</v>
      </c>
      <c r="BF6" s="14">
        <v>115148256.61</v>
      </c>
      <c r="BG6" s="14">
        <v>74875425.239999995</v>
      </c>
      <c r="BH6" s="14">
        <v>136804682.03</v>
      </c>
      <c r="BI6" s="14">
        <v>12921353.42</v>
      </c>
      <c r="BJ6" s="14">
        <v>65239792.960000038</v>
      </c>
      <c r="BK6" s="14">
        <v>779455967.45000005</v>
      </c>
      <c r="BL6" s="29">
        <f t="shared" si="15"/>
        <v>779455967.45000005</v>
      </c>
      <c r="BM6" s="14">
        <v>213667349.44999999</v>
      </c>
      <c r="BN6" s="14">
        <v>177391273.08000001</v>
      </c>
      <c r="BO6" s="14">
        <v>103495741.15000001</v>
      </c>
      <c r="BP6" s="14">
        <v>284901603.7700001</v>
      </c>
      <c r="BQ6" s="14">
        <v>209710424.74000001</v>
      </c>
      <c r="BR6" s="14">
        <v>100828577.52</v>
      </c>
      <c r="BS6" s="14">
        <v>111326308</v>
      </c>
      <c r="BT6" s="14">
        <v>0</v>
      </c>
      <c r="BU6" s="14">
        <v>60985051.700000003</v>
      </c>
      <c r="BV6" s="14">
        <v>443708.04</v>
      </c>
      <c r="BW6" s="14">
        <v>33792368.329999998</v>
      </c>
      <c r="BX6" s="14">
        <v>9504341.25</v>
      </c>
      <c r="BY6" s="14">
        <v>60315790.5</v>
      </c>
      <c r="BZ6" s="14">
        <v>1063393.3799999999</v>
      </c>
      <c r="CA6" s="14">
        <v>143800</v>
      </c>
      <c r="CB6" s="14">
        <v>968937.13</v>
      </c>
      <c r="CC6" s="14">
        <v>2043984.02</v>
      </c>
      <c r="CD6" s="14">
        <v>5556323640.2600002</v>
      </c>
      <c r="CE6" s="14">
        <v>0</v>
      </c>
      <c r="CF6" s="14">
        <v>125000</v>
      </c>
      <c r="CG6" s="14"/>
      <c r="CH6" s="14"/>
      <c r="CI6" s="14">
        <v>5349793288.54</v>
      </c>
      <c r="CJ6" s="14">
        <v>206530351.72</v>
      </c>
      <c r="CK6" s="14">
        <v>26548618.100000001</v>
      </c>
      <c r="CL6" s="14"/>
      <c r="CM6" s="14">
        <v>4143781086</v>
      </c>
      <c r="CN6" s="14">
        <v>3981444943</v>
      </c>
      <c r="CO6" s="14">
        <v>5530839247.8100004</v>
      </c>
      <c r="CP6" s="63">
        <v>1247.5</v>
      </c>
      <c r="CQ6" s="14">
        <v>35162699</v>
      </c>
      <c r="CR6" s="14">
        <v>0</v>
      </c>
      <c r="CS6" s="61">
        <f t="shared" si="0"/>
        <v>-0.46076899559303558</v>
      </c>
      <c r="CT6" s="61"/>
      <c r="CU6" s="61"/>
      <c r="CV6" s="61">
        <f t="shared" si="1"/>
        <v>-5.7146753591756649</v>
      </c>
      <c r="CW6" s="61">
        <f t="shared" si="2"/>
        <v>-31546.390004383909</v>
      </c>
      <c r="CX6" s="61"/>
      <c r="CY6" s="61">
        <f t="shared" si="3"/>
        <v>-3815304.3306853706</v>
      </c>
      <c r="CZ6" s="61">
        <f t="shared" si="16"/>
        <v>28186.532264529058</v>
      </c>
      <c r="DA6" s="61">
        <f t="shared" si="4"/>
        <v>14.405254827203215</v>
      </c>
      <c r="DB6" s="61">
        <f t="shared" si="5"/>
        <v>85.280902359034428</v>
      </c>
      <c r="DC6" s="61">
        <f t="shared" si="6"/>
        <v>10.140073240471569</v>
      </c>
      <c r="DD6" s="61">
        <f t="shared" si="7"/>
        <v>113.82719117319704</v>
      </c>
      <c r="DE6" s="61">
        <f t="shared" si="8"/>
        <v>4433538.4751983974</v>
      </c>
      <c r="DF6" s="61">
        <f t="shared" si="9"/>
        <v>70.696733102404124</v>
      </c>
      <c r="DG6" s="61">
        <f t="shared" si="17"/>
        <v>-38.91537687929295</v>
      </c>
      <c r="DH6" s="61">
        <f t="shared" si="10"/>
        <v>0</v>
      </c>
    </row>
    <row r="7" spans="1:112" x14ac:dyDescent="0.3">
      <c r="A7" s="36" t="s">
        <v>4</v>
      </c>
      <c r="B7" s="14">
        <v>4561162718.5099993</v>
      </c>
      <c r="C7" s="14">
        <v>370675673.59000003</v>
      </c>
      <c r="D7" s="14">
        <v>302851306.09000003</v>
      </c>
      <c r="E7" s="14">
        <v>36366383.490000002</v>
      </c>
      <c r="F7" s="14">
        <v>11043.88</v>
      </c>
      <c r="G7" s="14">
        <v>18764972</v>
      </c>
      <c r="H7" s="14">
        <v>103148078.15000001</v>
      </c>
      <c r="I7" s="29">
        <f t="shared" si="11"/>
        <v>103148078.15000001</v>
      </c>
      <c r="J7" s="14">
        <v>3275372.66</v>
      </c>
      <c r="K7" s="14">
        <v>30553947.609999999</v>
      </c>
      <c r="L7" s="14">
        <v>1949789.92</v>
      </c>
      <c r="M7" s="14">
        <v>67368967.960000008</v>
      </c>
      <c r="N7" s="14">
        <v>0</v>
      </c>
      <c r="O7" s="14">
        <v>348994354</v>
      </c>
      <c r="P7" s="14">
        <v>4098428042.8099995</v>
      </c>
      <c r="Q7" s="14">
        <v>189069400</v>
      </c>
      <c r="R7" s="29">
        <f t="shared" si="12"/>
        <v>189069400</v>
      </c>
      <c r="S7" s="14">
        <v>99510700</v>
      </c>
      <c r="T7" s="14">
        <v>89558700</v>
      </c>
      <c r="U7" s="14">
        <v>0</v>
      </c>
      <c r="V7" s="14">
        <v>3909358642.8099995</v>
      </c>
      <c r="W7" s="14">
        <v>2122508375.3599999</v>
      </c>
      <c r="X7" s="14">
        <v>906540239.12</v>
      </c>
      <c r="Y7" s="14">
        <v>0</v>
      </c>
      <c r="Z7" s="14">
        <v>70595886.540000007</v>
      </c>
      <c r="AA7" s="14">
        <v>3339141.71</v>
      </c>
      <c r="AB7" s="14">
        <v>0</v>
      </c>
      <c r="AC7" s="14">
        <v>555363.48</v>
      </c>
      <c r="AD7" s="14">
        <v>163696800</v>
      </c>
      <c r="AE7" s="14">
        <v>604171600</v>
      </c>
      <c r="AF7" s="14">
        <v>0</v>
      </c>
      <c r="AG7" s="14">
        <v>8274364.4500000002</v>
      </c>
      <c r="AH7" s="14">
        <v>0</v>
      </c>
      <c r="AI7" s="14">
        <v>0</v>
      </c>
      <c r="AJ7" s="14">
        <v>18506413.239999998</v>
      </c>
      <c r="AK7" s="14">
        <v>0</v>
      </c>
      <c r="AL7" s="14">
        <v>10885076.039999999</v>
      </c>
      <c r="AM7" s="14">
        <v>0</v>
      </c>
      <c r="AN7" s="14">
        <v>0</v>
      </c>
      <c r="AO7" s="14">
        <v>285382.87</v>
      </c>
      <c r="AP7" s="14">
        <v>0</v>
      </c>
      <c r="AQ7" s="29">
        <f t="shared" si="13"/>
        <v>3909358642.8099995</v>
      </c>
      <c r="AR7" s="14">
        <v>1467640578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424923.47</v>
      </c>
      <c r="AY7" s="14">
        <v>8644556.0600000005</v>
      </c>
      <c r="AZ7" s="14">
        <v>270026714.68000001</v>
      </c>
      <c r="BA7" s="29">
        <f t="shared" si="14"/>
        <v>270026714.68000001</v>
      </c>
      <c r="BB7" s="14">
        <v>0</v>
      </c>
      <c r="BC7" s="14">
        <v>0</v>
      </c>
      <c r="BD7" s="14">
        <v>9575899.1899999995</v>
      </c>
      <c r="BE7" s="14">
        <v>11219742.9</v>
      </c>
      <c r="BF7" s="14">
        <v>58904351.129999995</v>
      </c>
      <c r="BG7" s="14">
        <v>56584721.199999996</v>
      </c>
      <c r="BH7" s="14">
        <v>29325107.93</v>
      </c>
      <c r="BI7" s="14">
        <v>1084979.83</v>
      </c>
      <c r="BJ7" s="14">
        <v>103331912.5</v>
      </c>
      <c r="BK7" s="14">
        <v>650674794.22000015</v>
      </c>
      <c r="BL7" s="29">
        <f t="shared" si="15"/>
        <v>650674794.22000027</v>
      </c>
      <c r="BM7" s="14">
        <v>130676683.92</v>
      </c>
      <c r="BN7" s="14">
        <v>226924658.79000002</v>
      </c>
      <c r="BO7" s="14">
        <v>103474756.05</v>
      </c>
      <c r="BP7" s="14">
        <v>189598695.46000016</v>
      </c>
      <c r="BQ7" s="14">
        <v>128220089.09999998</v>
      </c>
      <c r="BR7" s="14">
        <v>48374254.990000002</v>
      </c>
      <c r="BS7" s="14">
        <v>73020330</v>
      </c>
      <c r="BT7" s="14">
        <v>0</v>
      </c>
      <c r="BU7" s="14">
        <v>61588232.899999999</v>
      </c>
      <c r="BV7" s="14">
        <v>905199.8</v>
      </c>
      <c r="BW7" s="14">
        <v>32650551.900000006</v>
      </c>
      <c r="BX7" s="14">
        <v>3300270.51</v>
      </c>
      <c r="BY7" s="14">
        <v>21087530.800000001</v>
      </c>
      <c r="BZ7" s="14">
        <v>0</v>
      </c>
      <c r="CA7" s="14">
        <v>1396449</v>
      </c>
      <c r="CB7" s="14">
        <v>198530.52</v>
      </c>
      <c r="CC7" s="14">
        <v>3495959.47</v>
      </c>
      <c r="CD7" s="14">
        <v>4566026443.9000006</v>
      </c>
      <c r="CE7" s="14">
        <v>0</v>
      </c>
      <c r="CF7" s="14">
        <v>61943923</v>
      </c>
      <c r="CG7" s="14"/>
      <c r="CH7" s="14"/>
      <c r="CI7" s="14">
        <v>1227682024</v>
      </c>
      <c r="CJ7" s="14">
        <v>187089677</v>
      </c>
      <c r="CK7" s="14">
        <v>66188666</v>
      </c>
      <c r="CL7" s="14"/>
      <c r="CM7" s="14">
        <v>1233420723</v>
      </c>
      <c r="CN7" s="14">
        <v>1202800934</v>
      </c>
      <c r="CO7" s="14">
        <v>1472349839</v>
      </c>
      <c r="CP7" s="63">
        <v>1259.2</v>
      </c>
      <c r="CQ7" s="14">
        <v>-65334136</v>
      </c>
      <c r="CR7" s="14">
        <v>486579</v>
      </c>
      <c r="CS7" s="61">
        <f t="shared" si="0"/>
        <v>68.982213783809826</v>
      </c>
      <c r="CT7" s="61"/>
      <c r="CU7" s="61"/>
      <c r="CV7" s="61">
        <f t="shared" si="1"/>
        <v>-1.5910098839318265</v>
      </c>
      <c r="CW7" s="61" t="e">
        <f>(N7-CJ7)/N7</f>
        <v>#DIV/0!</v>
      </c>
      <c r="CX7" s="64"/>
      <c r="CY7" s="61">
        <f t="shared" si="3"/>
        <v>-747258.53657878016</v>
      </c>
      <c r="CZ7" s="61">
        <f t="shared" si="16"/>
        <v>-51885.432020330365</v>
      </c>
      <c r="DA7" s="61">
        <f t="shared" si="4"/>
        <v>10.388222937479078</v>
      </c>
      <c r="DB7" s="61">
        <f t="shared" si="5"/>
        <v>89.85489656349813</v>
      </c>
      <c r="DC7" s="61">
        <f t="shared" si="6"/>
        <v>8.1181236715176173</v>
      </c>
      <c r="DD7" s="61">
        <f t="shared" si="7"/>
        <v>332.28143214924722</v>
      </c>
      <c r="DE7" s="61">
        <f t="shared" si="8"/>
        <v>3622270.2656527949</v>
      </c>
      <c r="DF7" s="61">
        <f t="shared" si="9"/>
        <v>106.21251299383485</v>
      </c>
      <c r="DG7" s="61">
        <f t="shared" si="17"/>
        <v>-22.410101071637513</v>
      </c>
      <c r="DH7" s="61">
        <f>CR7/(C7+H7)*100</f>
        <v>0.1026919816098622</v>
      </c>
    </row>
    <row r="8" spans="1:112" x14ac:dyDescent="0.3">
      <c r="A8" s="36" t="s">
        <v>5</v>
      </c>
      <c r="B8" s="14">
        <v>6654271121</v>
      </c>
      <c r="C8" s="14">
        <v>945381504</v>
      </c>
      <c r="D8" s="14">
        <v>812101098</v>
      </c>
      <c r="E8" s="14">
        <v>469394020</v>
      </c>
      <c r="F8" s="14">
        <v>9835</v>
      </c>
      <c r="G8" s="14">
        <v>147332243</v>
      </c>
      <c r="H8" s="14">
        <v>276064873</v>
      </c>
      <c r="I8" s="29">
        <f t="shared" si="11"/>
        <v>276064873</v>
      </c>
      <c r="J8" s="14">
        <v>511254</v>
      </c>
      <c r="K8" s="14">
        <v>66075043</v>
      </c>
      <c r="L8" s="14">
        <v>1125246</v>
      </c>
      <c r="M8" s="14">
        <v>208353330</v>
      </c>
      <c r="N8" s="14">
        <v>26074</v>
      </c>
      <c r="O8" s="14">
        <v>1545945715.9999998</v>
      </c>
      <c r="P8" s="14">
        <v>5108325405</v>
      </c>
      <c r="Q8" s="14">
        <v>10957985</v>
      </c>
      <c r="R8" s="29">
        <f t="shared" si="12"/>
        <v>10957985</v>
      </c>
      <c r="S8" s="14">
        <v>0</v>
      </c>
      <c r="T8" s="14">
        <v>10957985</v>
      </c>
      <c r="U8" s="14">
        <v>0</v>
      </c>
      <c r="V8" s="14">
        <v>3808067180</v>
      </c>
      <c r="W8" s="14">
        <v>444656619</v>
      </c>
      <c r="X8" s="14">
        <v>1632902763</v>
      </c>
      <c r="Y8" s="14">
        <v>0</v>
      </c>
      <c r="Z8" s="14">
        <v>13559429</v>
      </c>
      <c r="AA8" s="14">
        <v>7304065</v>
      </c>
      <c r="AB8" s="14">
        <v>245355346</v>
      </c>
      <c r="AC8" s="14">
        <v>678333</v>
      </c>
      <c r="AD8" s="14">
        <v>441712900</v>
      </c>
      <c r="AE8" s="14">
        <v>950438200</v>
      </c>
      <c r="AF8" s="14">
        <v>898467</v>
      </c>
      <c r="AG8" s="14">
        <v>1206779</v>
      </c>
      <c r="AH8" s="14">
        <v>5417067</v>
      </c>
      <c r="AI8" s="14">
        <v>0</v>
      </c>
      <c r="AJ8" s="14">
        <v>27238281</v>
      </c>
      <c r="AK8" s="14">
        <v>0</v>
      </c>
      <c r="AL8" s="14">
        <v>5934788</v>
      </c>
      <c r="AM8" s="14">
        <v>0</v>
      </c>
      <c r="AN8" s="14">
        <v>26643441</v>
      </c>
      <c r="AO8" s="14">
        <v>1775256</v>
      </c>
      <c r="AP8" s="14">
        <v>2345446</v>
      </c>
      <c r="AQ8" s="29">
        <f t="shared" si="13"/>
        <v>3808067180</v>
      </c>
      <c r="AR8" s="14">
        <v>3000496752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14038782</v>
      </c>
      <c r="AY8" s="14">
        <v>19944859</v>
      </c>
      <c r="AZ8" s="14">
        <v>717782446</v>
      </c>
      <c r="BA8" s="29">
        <f t="shared" si="14"/>
        <v>717782446</v>
      </c>
      <c r="BB8" s="14">
        <v>0</v>
      </c>
      <c r="BC8" s="14">
        <v>0</v>
      </c>
      <c r="BD8" s="14">
        <v>160124423.53</v>
      </c>
      <c r="BE8" s="14">
        <v>0</v>
      </c>
      <c r="BF8" s="14">
        <v>279569738.80000001</v>
      </c>
      <c r="BG8" s="14">
        <v>132022428.91000001</v>
      </c>
      <c r="BH8" s="14">
        <v>21789555.810000002</v>
      </c>
      <c r="BI8" s="14">
        <v>1809802.62</v>
      </c>
      <c r="BJ8" s="14">
        <v>122466496.33000004</v>
      </c>
      <c r="BK8" s="14">
        <v>1177907419</v>
      </c>
      <c r="BL8" s="29">
        <f t="shared" si="15"/>
        <v>1177907419</v>
      </c>
      <c r="BM8" s="14">
        <v>151462501.56999999</v>
      </c>
      <c r="BN8" s="14">
        <v>209429443.74999997</v>
      </c>
      <c r="BO8" s="14">
        <v>0</v>
      </c>
      <c r="BP8" s="14">
        <v>817015473.68000007</v>
      </c>
      <c r="BQ8" s="14">
        <v>55258508</v>
      </c>
      <c r="BR8" s="14">
        <v>156087690.84</v>
      </c>
      <c r="BS8" s="14">
        <v>76224181</v>
      </c>
      <c r="BT8" s="14">
        <v>32956487</v>
      </c>
      <c r="BU8" s="14">
        <v>88447704</v>
      </c>
      <c r="BV8" s="14">
        <v>1461965</v>
      </c>
      <c r="BW8" s="14">
        <v>39279518</v>
      </c>
      <c r="BX8" s="14"/>
      <c r="BY8" s="14">
        <v>39900916</v>
      </c>
      <c r="BZ8" s="14">
        <v>0</v>
      </c>
      <c r="CA8" s="14">
        <v>21573369</v>
      </c>
      <c r="CB8" s="14">
        <v>585292</v>
      </c>
      <c r="CC8" s="14">
        <v>24698335</v>
      </c>
      <c r="CD8" s="14">
        <v>6205566531</v>
      </c>
      <c r="CE8" s="14">
        <v>0</v>
      </c>
      <c r="CF8" s="14">
        <v>-205729895</v>
      </c>
      <c r="CG8" s="14"/>
      <c r="CH8" s="14"/>
      <c r="CI8" s="14">
        <v>2608954090</v>
      </c>
      <c r="CJ8" s="14">
        <v>279589565</v>
      </c>
      <c r="CK8" s="14">
        <v>-231169634</v>
      </c>
      <c r="CL8" s="14"/>
      <c r="CM8" s="14">
        <v>2847526506</v>
      </c>
      <c r="CN8" s="14">
        <v>2790873783</v>
      </c>
      <c r="CO8" s="14">
        <v>6654271121</v>
      </c>
      <c r="CP8" s="63">
        <v>1753.6</v>
      </c>
      <c r="CQ8" s="14">
        <v>232478946</v>
      </c>
      <c r="CR8" s="14">
        <v>31041194</v>
      </c>
      <c r="CS8" s="61">
        <f t="shared" si="0"/>
        <v>56.591133687292391</v>
      </c>
      <c r="CT8" s="61"/>
      <c r="CU8" s="61"/>
      <c r="CV8" s="61">
        <f t="shared" si="1"/>
        <v>-1.1359546674556962</v>
      </c>
      <c r="CW8" s="61">
        <f t="shared" si="2"/>
        <v>-10721.925711436681</v>
      </c>
      <c r="CX8" s="61"/>
      <c r="CY8" s="61">
        <f t="shared" si="3"/>
        <v>-950671.34922445263</v>
      </c>
      <c r="CZ8" s="61">
        <f t="shared" si="16"/>
        <v>132572.39165145985</v>
      </c>
      <c r="DA8" s="61">
        <f t="shared" si="4"/>
        <v>18.35582522547476</v>
      </c>
      <c r="DB8" s="61">
        <f t="shared" si="5"/>
        <v>76.767617551361866</v>
      </c>
      <c r="DC8" s="61">
        <f t="shared" si="6"/>
        <v>15.234410899912726</v>
      </c>
      <c r="DD8" s="61">
        <f t="shared" si="7"/>
        <v>179.39518365276982</v>
      </c>
      <c r="DE8" s="61">
        <f t="shared" si="8"/>
        <v>3794634.5352417887</v>
      </c>
      <c r="DF8" s="61">
        <f t="shared" si="9"/>
        <v>61.152309179787537</v>
      </c>
      <c r="DG8" s="61">
        <f t="shared" si="17"/>
        <v>-138.42966892781192</v>
      </c>
      <c r="DH8" s="61">
        <f t="shared" si="10"/>
        <v>2.5413472571952296</v>
      </c>
    </row>
    <row r="9" spans="1:112" x14ac:dyDescent="0.3">
      <c r="A9" s="35" t="s">
        <v>22</v>
      </c>
      <c r="B9" s="14">
        <v>4378296000</v>
      </c>
      <c r="C9" s="14">
        <v>437135900</v>
      </c>
      <c r="D9" s="14">
        <v>248429200</v>
      </c>
      <c r="E9" s="14">
        <v>18650000</v>
      </c>
      <c r="F9" s="14">
        <v>36124</v>
      </c>
      <c r="G9" s="14">
        <v>21580499</v>
      </c>
      <c r="H9" s="14">
        <v>101714600</v>
      </c>
      <c r="I9" s="29">
        <f>SUM(J9:M9)</f>
        <v>101714600</v>
      </c>
      <c r="J9" s="14">
        <v>3555000</v>
      </c>
      <c r="K9" s="14">
        <v>31496600</v>
      </c>
      <c r="L9" s="14">
        <v>1167000</v>
      </c>
      <c r="M9" s="14">
        <v>65496000</v>
      </c>
      <c r="N9" s="14">
        <v>1000000</v>
      </c>
      <c r="O9" s="14">
        <v>616215678</v>
      </c>
      <c r="P9" s="14">
        <v>0</v>
      </c>
      <c r="Q9" s="14">
        <v>90873800</v>
      </c>
      <c r="R9" s="29">
        <f>S9+T9+U9</f>
        <v>90873800</v>
      </c>
      <c r="S9" s="14">
        <v>90873800</v>
      </c>
      <c r="T9" s="14">
        <v>0</v>
      </c>
      <c r="U9" s="14">
        <v>0</v>
      </c>
      <c r="V9" s="14">
        <v>3747571700</v>
      </c>
      <c r="W9" s="14">
        <v>1796128719</v>
      </c>
      <c r="X9" s="14">
        <v>686770000</v>
      </c>
      <c r="Y9" s="14">
        <v>47031100</v>
      </c>
      <c r="Z9" s="14">
        <v>15162300</v>
      </c>
      <c r="AA9" s="14">
        <v>4304000</v>
      </c>
      <c r="AB9" s="14">
        <v>192834300</v>
      </c>
      <c r="AC9" s="14">
        <v>608800</v>
      </c>
      <c r="AD9" s="14">
        <v>145872500</v>
      </c>
      <c r="AE9" s="14">
        <v>612041500</v>
      </c>
      <c r="AF9" s="14">
        <v>69378870</v>
      </c>
      <c r="AG9" s="14">
        <v>0</v>
      </c>
      <c r="AH9" s="14">
        <v>0</v>
      </c>
      <c r="AI9" s="14">
        <v>0</v>
      </c>
      <c r="AJ9" s="14">
        <v>7710900</v>
      </c>
      <c r="AK9" s="14">
        <v>0</v>
      </c>
      <c r="AL9" s="14">
        <v>8703312</v>
      </c>
      <c r="AM9" s="14">
        <v>0</v>
      </c>
      <c r="AN9" s="14">
        <v>112446784</v>
      </c>
      <c r="AO9" s="14">
        <v>46676120</v>
      </c>
      <c r="AP9" s="14">
        <v>1902495</v>
      </c>
      <c r="AQ9" s="29">
        <f>SUM(W9:AP9)</f>
        <v>3747571700</v>
      </c>
      <c r="AR9" s="14">
        <v>4749189794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25618596</v>
      </c>
      <c r="AY9" s="14">
        <v>7298400</v>
      </c>
      <c r="AZ9" s="14">
        <v>484187800</v>
      </c>
      <c r="BA9" s="29">
        <f>SUM(BB9:BJ9)</f>
        <v>484187800</v>
      </c>
      <c r="BB9" s="14">
        <v>0</v>
      </c>
      <c r="BC9" s="14">
        <v>0</v>
      </c>
      <c r="BD9" s="14">
        <v>14855300</v>
      </c>
      <c r="BE9" s="14">
        <v>8192200.0000000009</v>
      </c>
      <c r="BF9" s="14">
        <v>86536800</v>
      </c>
      <c r="BG9" s="14">
        <v>206313000</v>
      </c>
      <c r="BH9" s="14">
        <v>72996800</v>
      </c>
      <c r="BI9" s="14">
        <v>15155800</v>
      </c>
      <c r="BJ9" s="14">
        <v>80137900</v>
      </c>
      <c r="BK9" s="14">
        <v>696653800</v>
      </c>
      <c r="BL9" s="29">
        <f>SUM(BM9:BP9)</f>
        <v>696653800</v>
      </c>
      <c r="BM9" s="14">
        <v>145771400</v>
      </c>
      <c r="BN9" s="14">
        <v>222949500</v>
      </c>
      <c r="BO9" s="14">
        <v>107113100</v>
      </c>
      <c r="BP9" s="14">
        <v>220819800</v>
      </c>
      <c r="BQ9" s="14">
        <v>96086500</v>
      </c>
      <c r="BR9" s="14">
        <v>44101000</v>
      </c>
      <c r="BS9" s="14">
        <v>45042493</v>
      </c>
      <c r="BT9" s="14">
        <v>1800000</v>
      </c>
      <c r="BU9" s="14">
        <v>70001600</v>
      </c>
      <c r="BV9" s="14">
        <v>7334600</v>
      </c>
      <c r="BW9" s="14">
        <v>31873100</v>
      </c>
      <c r="BX9" s="14">
        <v>36688700</v>
      </c>
      <c r="BY9" s="14">
        <v>36790800</v>
      </c>
      <c r="BZ9" s="14">
        <v>2075500</v>
      </c>
      <c r="CA9" s="14">
        <v>20296338</v>
      </c>
      <c r="CB9" s="14">
        <v>2372000</v>
      </c>
      <c r="CC9" s="14">
        <v>250000</v>
      </c>
      <c r="CD9" s="14">
        <v>4373936000</v>
      </c>
      <c r="CE9" s="14">
        <v>0</v>
      </c>
      <c r="CF9" s="14">
        <v>36500000</v>
      </c>
      <c r="CG9" s="14"/>
      <c r="CH9" s="14"/>
      <c r="CI9" s="14">
        <v>4338427035</v>
      </c>
      <c r="CJ9" s="14">
        <v>205179520</v>
      </c>
      <c r="CK9" s="14">
        <v>0</v>
      </c>
      <c r="CL9" s="14"/>
      <c r="CM9" s="14">
        <v>4887347117</v>
      </c>
      <c r="CN9" s="14">
        <v>5159257019</v>
      </c>
      <c r="CO9" s="14">
        <v>5218015293</v>
      </c>
      <c r="CP9" s="63">
        <v>1382.3</v>
      </c>
      <c r="CQ9" s="14">
        <v>80692693</v>
      </c>
      <c r="CR9" s="14">
        <v>727688</v>
      </c>
      <c r="CS9" s="61">
        <f t="shared" si="0"/>
        <v>-3.7756824801246878</v>
      </c>
      <c r="CT9" s="61"/>
      <c r="CU9" s="61"/>
      <c r="CV9" s="61">
        <f t="shared" si="1"/>
        <v>-7.0512628920266378</v>
      </c>
      <c r="CW9" s="61">
        <f t="shared" si="2"/>
        <v>-204.17952</v>
      </c>
      <c r="CX9" s="61"/>
      <c r="CY9" s="61">
        <f t="shared" si="3"/>
        <v>-2897168.5270925271</v>
      </c>
      <c r="CZ9" s="61">
        <f t="shared" si="16"/>
        <v>58375.673153439922</v>
      </c>
      <c r="DA9" s="61">
        <f t="shared" si="4"/>
        <v>12.307310880762744</v>
      </c>
      <c r="DB9" s="61">
        <f t="shared" si="5"/>
        <v>0</v>
      </c>
      <c r="DC9" s="61">
        <f t="shared" si="6"/>
        <v>9.9941082814197557</v>
      </c>
      <c r="DD9" s="61">
        <f t="shared" si="7"/>
        <v>0</v>
      </c>
      <c r="DE9" s="61">
        <f t="shared" si="8"/>
        <v>3167399.2620993997</v>
      </c>
      <c r="DF9" s="61">
        <f t="shared" si="9"/>
        <v>70.938782573461239</v>
      </c>
      <c r="DG9" s="61">
        <f t="shared" si="17"/>
        <v>-1.1388902274806403</v>
      </c>
      <c r="DH9" s="61">
        <f t="shared" si="10"/>
        <v>0.13504450677878188</v>
      </c>
    </row>
    <row r="10" spans="1:112" x14ac:dyDescent="0.3">
      <c r="A10" s="36" t="s">
        <v>6</v>
      </c>
      <c r="B10" s="14">
        <v>5540882700</v>
      </c>
      <c r="C10" s="14">
        <v>777234000.5</v>
      </c>
      <c r="D10" s="14">
        <v>612745940</v>
      </c>
      <c r="E10" s="14">
        <v>95660000</v>
      </c>
      <c r="F10" s="14">
        <v>157401</v>
      </c>
      <c r="G10" s="14">
        <v>489050000.89999998</v>
      </c>
      <c r="H10" s="14">
        <v>196989000.69999999</v>
      </c>
      <c r="I10" s="29">
        <f t="shared" si="11"/>
        <v>196989000.70000002</v>
      </c>
      <c r="J10" s="14">
        <v>450</v>
      </c>
      <c r="K10" s="14">
        <v>196836944.80000001</v>
      </c>
      <c r="L10" s="14">
        <v>290</v>
      </c>
      <c r="M10" s="14">
        <v>151315.9</v>
      </c>
      <c r="N10" s="14">
        <v>8580568</v>
      </c>
      <c r="O10" s="14">
        <v>974224.20000000007</v>
      </c>
      <c r="P10" s="14">
        <v>4566658.5</v>
      </c>
      <c r="Q10" s="14">
        <v>38618195</v>
      </c>
      <c r="R10" s="29">
        <f t="shared" si="12"/>
        <v>38618195</v>
      </c>
      <c r="S10" s="14">
        <v>0</v>
      </c>
      <c r="T10" s="14">
        <v>38618195</v>
      </c>
      <c r="U10" s="14">
        <v>0</v>
      </c>
      <c r="V10" s="14">
        <v>4566650008.5</v>
      </c>
      <c r="W10" s="14">
        <v>4079804031.9000001</v>
      </c>
      <c r="X10" s="14">
        <v>1837264.4</v>
      </c>
      <c r="Y10" s="14">
        <v>56731943</v>
      </c>
      <c r="Z10" s="14">
        <v>24250.5</v>
      </c>
      <c r="AA10" s="14">
        <v>3864.1</v>
      </c>
      <c r="AB10" s="14">
        <v>153276371</v>
      </c>
      <c r="AC10" s="14">
        <v>764.2</v>
      </c>
      <c r="AD10" s="14">
        <v>112120.8</v>
      </c>
      <c r="AE10" s="14">
        <v>808295.7</v>
      </c>
      <c r="AF10" s="14">
        <v>1760881</v>
      </c>
      <c r="AG10" s="14">
        <v>0</v>
      </c>
      <c r="AH10" s="14">
        <v>0</v>
      </c>
      <c r="AI10" s="14">
        <v>0</v>
      </c>
      <c r="AJ10" s="14">
        <v>40891.9</v>
      </c>
      <c r="AK10" s="14">
        <v>0</v>
      </c>
      <c r="AL10" s="14">
        <v>55594185</v>
      </c>
      <c r="AM10" s="14">
        <v>0</v>
      </c>
      <c r="AN10" s="14">
        <v>157246875</v>
      </c>
      <c r="AO10" s="14">
        <v>56517806</v>
      </c>
      <c r="AP10" s="14">
        <v>2890464</v>
      </c>
      <c r="AQ10" s="29">
        <f t="shared" si="13"/>
        <v>4566650008.5</v>
      </c>
      <c r="AR10" s="14">
        <v>5883735325</v>
      </c>
      <c r="AS10" s="14">
        <v>0</v>
      </c>
      <c r="AT10" s="14">
        <v>0</v>
      </c>
      <c r="AU10" s="14">
        <v>0</v>
      </c>
      <c r="AV10" s="14">
        <v>1656826</v>
      </c>
      <c r="AW10" s="14">
        <v>12366663</v>
      </c>
      <c r="AX10" s="14">
        <v>4927887</v>
      </c>
      <c r="AY10" s="14">
        <v>8274777</v>
      </c>
      <c r="AZ10" s="14">
        <v>428577843</v>
      </c>
      <c r="BA10" s="29">
        <f t="shared" si="14"/>
        <v>428577843</v>
      </c>
      <c r="BB10" s="14">
        <v>0</v>
      </c>
      <c r="BC10" s="14">
        <v>0</v>
      </c>
      <c r="BD10" s="14">
        <v>52143687</v>
      </c>
      <c r="BE10" s="14">
        <v>0</v>
      </c>
      <c r="BF10" s="14">
        <v>57380408</v>
      </c>
      <c r="BG10" s="14">
        <v>164959632</v>
      </c>
      <c r="BH10" s="14">
        <v>118835049</v>
      </c>
      <c r="BI10" s="14">
        <v>15000207</v>
      </c>
      <c r="BJ10" s="14">
        <v>20258860</v>
      </c>
      <c r="BK10" s="14">
        <v>984527999</v>
      </c>
      <c r="BL10" s="29">
        <f t="shared" si="15"/>
        <v>984527999</v>
      </c>
      <c r="BM10" s="14">
        <v>323618353</v>
      </c>
      <c r="BN10" s="14">
        <v>285992369</v>
      </c>
      <c r="BO10" s="14">
        <v>138428677</v>
      </c>
      <c r="BP10" s="14">
        <v>236488600</v>
      </c>
      <c r="BQ10" s="14">
        <v>207801882</v>
      </c>
      <c r="BR10" s="14">
        <v>99057837</v>
      </c>
      <c r="BS10" s="14">
        <v>138461525</v>
      </c>
      <c r="BT10" s="14">
        <v>14229.1</v>
      </c>
      <c r="BU10" s="14">
        <v>56225825</v>
      </c>
      <c r="BV10" s="14">
        <v>4856488</v>
      </c>
      <c r="BW10" s="14">
        <v>42775541</v>
      </c>
      <c r="BX10" s="14">
        <v>93324202</v>
      </c>
      <c r="BY10" s="14">
        <v>68054982</v>
      </c>
      <c r="BZ10" s="14">
        <v>4346460</v>
      </c>
      <c r="CA10" s="14">
        <v>125774810</v>
      </c>
      <c r="CB10" s="14">
        <v>82929718</v>
      </c>
      <c r="CC10" s="14">
        <v>32039312</v>
      </c>
      <c r="CD10" s="14">
        <v>5543897171</v>
      </c>
      <c r="CE10" s="14">
        <v>0</v>
      </c>
      <c r="CF10" s="14">
        <v>0</v>
      </c>
      <c r="CG10" s="14"/>
      <c r="CH10" s="14"/>
      <c r="CI10" s="14">
        <v>5283328054</v>
      </c>
      <c r="CJ10" s="14">
        <v>470015565</v>
      </c>
      <c r="CK10" s="14">
        <v>0</v>
      </c>
      <c r="CL10" s="14"/>
      <c r="CM10" s="14">
        <v>4792638438</v>
      </c>
      <c r="CN10" s="14">
        <v>6128219913</v>
      </c>
      <c r="CO10" s="14">
        <v>5485000528</v>
      </c>
      <c r="CP10" s="63">
        <v>1732.2</v>
      </c>
      <c r="CQ10" s="14">
        <v>80483998</v>
      </c>
      <c r="CR10" s="14">
        <v>0</v>
      </c>
      <c r="CS10" s="61">
        <f t="shared" si="0"/>
        <v>-3.8344236920951245</v>
      </c>
      <c r="CT10" s="61"/>
      <c r="CU10" s="61"/>
      <c r="CV10" s="61">
        <f t="shared" si="1"/>
        <v>-4.4231198067508739</v>
      </c>
      <c r="CW10" s="61">
        <f t="shared" si="2"/>
        <v>-53.776742635219485</v>
      </c>
      <c r="CX10" s="61"/>
      <c r="CY10" s="61">
        <f t="shared" si="3"/>
        <v>-2758988.9261055305</v>
      </c>
      <c r="CZ10" s="61">
        <f t="shared" si="16"/>
        <v>46463.455721048376</v>
      </c>
      <c r="DA10" s="61">
        <f t="shared" si="4"/>
        <v>17.582451279829474</v>
      </c>
      <c r="DB10" s="61">
        <f t="shared" si="5"/>
        <v>8.24175270846286E-2</v>
      </c>
      <c r="DC10" s="61">
        <f t="shared" si="6"/>
        <v>14.019632336719617</v>
      </c>
      <c r="DD10" s="61">
        <f t="shared" si="7"/>
        <v>9.5284853198850883E-2</v>
      </c>
      <c r="DE10" s="61">
        <f t="shared" si="8"/>
        <v>3198754.5895393142</v>
      </c>
      <c r="DF10" s="61">
        <f t="shared" si="9"/>
        <v>79779.787907136764</v>
      </c>
      <c r="DG10" s="61">
        <f t="shared" si="17"/>
        <v>10.496023219328618</v>
      </c>
      <c r="DH10" s="61">
        <f t="shared" si="10"/>
        <v>0</v>
      </c>
    </row>
    <row r="11" spans="1:112" x14ac:dyDescent="0.3">
      <c r="A11" s="36" t="s">
        <v>7</v>
      </c>
      <c r="B11" s="14">
        <v>4200383969.6799998</v>
      </c>
      <c r="C11" s="14">
        <v>487019889.36000001</v>
      </c>
      <c r="D11" s="14">
        <v>352793724.69999999</v>
      </c>
      <c r="E11" s="14">
        <v>36405676.939999998</v>
      </c>
      <c r="F11" s="14">
        <v>12481.53</v>
      </c>
      <c r="G11" s="14">
        <v>56547213</v>
      </c>
      <c r="H11" s="14">
        <v>161494724.33000001</v>
      </c>
      <c r="I11" s="29">
        <f t="shared" si="11"/>
        <v>161494724.33000001</v>
      </c>
      <c r="J11" s="14">
        <v>1771613.94</v>
      </c>
      <c r="K11" s="14">
        <v>18939877.300000001</v>
      </c>
      <c r="L11" s="14">
        <v>931438.98</v>
      </c>
      <c r="M11" s="14">
        <v>139851794.11000001</v>
      </c>
      <c r="N11" s="14">
        <v>938951.02</v>
      </c>
      <c r="O11" s="14">
        <v>659632160.82000005</v>
      </c>
      <c r="P11" s="14">
        <v>3503544261.54</v>
      </c>
      <c r="Q11" s="14">
        <v>95923600</v>
      </c>
      <c r="R11" s="29">
        <f>S11+T11+U11</f>
        <v>95923600</v>
      </c>
      <c r="S11" s="14">
        <v>23950400</v>
      </c>
      <c r="T11" s="14">
        <v>71973200</v>
      </c>
      <c r="U11" s="14">
        <v>0</v>
      </c>
      <c r="V11" s="14">
        <v>3407620661.54</v>
      </c>
      <c r="W11" s="14">
        <v>1037713784.52</v>
      </c>
      <c r="X11" s="14">
        <v>1214155268.9000001</v>
      </c>
      <c r="Y11" s="14">
        <v>38553182</v>
      </c>
      <c r="Z11" s="14">
        <v>165421525.69999999</v>
      </c>
      <c r="AA11" s="14">
        <v>3736226.19</v>
      </c>
      <c r="AB11" s="14">
        <v>146326128</v>
      </c>
      <c r="AC11" s="14">
        <v>432781.39</v>
      </c>
      <c r="AD11" s="14">
        <v>170297300</v>
      </c>
      <c r="AE11" s="14">
        <v>481872500</v>
      </c>
      <c r="AF11" s="14">
        <v>46527340.979999997</v>
      </c>
      <c r="AG11" s="14">
        <v>0</v>
      </c>
      <c r="AH11" s="14">
        <v>0</v>
      </c>
      <c r="AI11" s="14">
        <v>0</v>
      </c>
      <c r="AJ11" s="14">
        <v>31199463.32</v>
      </c>
      <c r="AK11" s="14">
        <v>0</v>
      </c>
      <c r="AL11" s="14">
        <v>8521578.4199999999</v>
      </c>
      <c r="AM11" s="14">
        <v>0</v>
      </c>
      <c r="AN11" s="14">
        <v>60390426</v>
      </c>
      <c r="AO11" s="14">
        <v>687201.12</v>
      </c>
      <c r="AP11" s="14">
        <v>1785955</v>
      </c>
      <c r="AQ11" s="29">
        <f>SUM(W11:AP11)</f>
        <v>3407620661.54</v>
      </c>
      <c r="AR11" s="14">
        <v>4163176422.3600001</v>
      </c>
      <c r="AS11" s="14">
        <v>0</v>
      </c>
      <c r="AT11" s="14">
        <v>0</v>
      </c>
      <c r="AU11" s="14">
        <v>0</v>
      </c>
      <c r="AV11" s="14">
        <v>0</v>
      </c>
      <c r="AW11" s="14">
        <v>3413945.71</v>
      </c>
      <c r="AX11" s="14">
        <v>33793601.609999999</v>
      </c>
      <c r="AY11" s="14">
        <v>4297959</v>
      </c>
      <c r="AZ11" s="14">
        <v>382519321</v>
      </c>
      <c r="BA11" s="29">
        <f t="shared" si="14"/>
        <v>382519321</v>
      </c>
      <c r="BB11" s="14">
        <v>0</v>
      </c>
      <c r="BC11" s="14">
        <v>0</v>
      </c>
      <c r="BD11" s="14">
        <v>33418442</v>
      </c>
      <c r="BE11" s="14">
        <v>0</v>
      </c>
      <c r="BF11" s="14">
        <v>86545194</v>
      </c>
      <c r="BG11" s="14">
        <v>168947524</v>
      </c>
      <c r="BH11" s="14">
        <v>66486976</v>
      </c>
      <c r="BI11" s="14">
        <v>11148428</v>
      </c>
      <c r="BJ11" s="14">
        <v>15972757</v>
      </c>
      <c r="BK11" s="14">
        <v>577369669</v>
      </c>
      <c r="BL11" s="29">
        <f t="shared" si="15"/>
        <v>577369669</v>
      </c>
      <c r="BM11" s="14">
        <v>196908402</v>
      </c>
      <c r="BN11" s="14">
        <v>230522309</v>
      </c>
      <c r="BO11" s="14">
        <v>88777778</v>
      </c>
      <c r="BP11" s="14">
        <v>61161180</v>
      </c>
      <c r="BQ11" s="14">
        <v>115379103</v>
      </c>
      <c r="BR11" s="14">
        <v>69641733</v>
      </c>
      <c r="BS11" s="14">
        <v>35819252</v>
      </c>
      <c r="BT11" s="14">
        <v>28364627</v>
      </c>
      <c r="BU11" s="14">
        <v>46982846</v>
      </c>
      <c r="BV11" s="14">
        <v>1262392</v>
      </c>
      <c r="BW11" s="14">
        <v>20529608</v>
      </c>
      <c r="BX11" s="14">
        <v>33472775</v>
      </c>
      <c r="BY11" s="14">
        <v>41690746</v>
      </c>
      <c r="BZ11" s="14">
        <v>2110114</v>
      </c>
      <c r="CA11" s="14">
        <v>5320836</v>
      </c>
      <c r="CB11" s="14">
        <v>9611481</v>
      </c>
      <c r="CC11" s="14">
        <v>5896944</v>
      </c>
      <c r="CD11" s="14">
        <v>4222256915.8600001</v>
      </c>
      <c r="CE11" s="14">
        <v>0</v>
      </c>
      <c r="CF11" s="14">
        <v>21968161.989999998</v>
      </c>
      <c r="CG11" s="14"/>
      <c r="CH11" s="14"/>
      <c r="CI11" s="14">
        <v>3957834729.54</v>
      </c>
      <c r="CJ11" s="14">
        <v>264422186.31999999</v>
      </c>
      <c r="CK11" s="14">
        <v>21968161.99000001</v>
      </c>
      <c r="CL11" s="14"/>
      <c r="CM11" s="14">
        <v>3091071737</v>
      </c>
      <c r="CN11" s="14">
        <v>2977516853</v>
      </c>
      <c r="CO11" s="14">
        <v>4200383969.6799998</v>
      </c>
      <c r="CP11" s="63">
        <v>973.1</v>
      </c>
      <c r="CQ11" s="14">
        <v>55998051</v>
      </c>
      <c r="CR11" s="14">
        <v>0</v>
      </c>
      <c r="CS11" s="61">
        <f t="shared" si="0"/>
        <v>-0.5207368263922425</v>
      </c>
      <c r="CT11" s="61"/>
      <c r="CU11" s="61"/>
      <c r="CV11" s="61">
        <f t="shared" si="1"/>
        <v>-5.1029229657913397</v>
      </c>
      <c r="CW11" s="61">
        <f t="shared" si="2"/>
        <v>-280.61446197694102</v>
      </c>
      <c r="CX11" s="61"/>
      <c r="CY11" s="61">
        <f t="shared" si="3"/>
        <v>-3672533.4520295961</v>
      </c>
      <c r="CZ11" s="61">
        <f t="shared" si="16"/>
        <v>57546.039461514745</v>
      </c>
      <c r="DA11" s="61">
        <f t="shared" si="4"/>
        <v>15.439412643492357</v>
      </c>
      <c r="DB11" s="61">
        <f t="shared" si="5"/>
        <v>83.41009504916552</v>
      </c>
      <c r="DC11" s="61">
        <f t="shared" si="6"/>
        <v>11.534586811394981</v>
      </c>
      <c r="DD11" s="61">
        <f t="shared" si="7"/>
        <v>113.34399715162611</v>
      </c>
      <c r="DE11" s="61">
        <f t="shared" si="8"/>
        <v>4316497.7594080772</v>
      </c>
      <c r="DF11" s="61">
        <f t="shared" si="9"/>
        <v>73.832041293222758</v>
      </c>
      <c r="DG11" s="61">
        <f t="shared" si="17"/>
        <v>-41.070031742990771</v>
      </c>
      <c r="DH11" s="61">
        <f t="shared" si="10"/>
        <v>0</v>
      </c>
    </row>
    <row r="12" spans="1:112" x14ac:dyDescent="0.3">
      <c r="A12" s="36" t="s">
        <v>8</v>
      </c>
      <c r="B12" s="14">
        <v>2478421871</v>
      </c>
      <c r="C12" s="14">
        <v>384750161</v>
      </c>
      <c r="D12" s="14">
        <v>325507161</v>
      </c>
      <c r="E12" s="14">
        <v>21933000</v>
      </c>
      <c r="F12" s="14">
        <v>3752</v>
      </c>
      <c r="G12" s="14">
        <v>28959214</v>
      </c>
      <c r="H12" s="14">
        <v>33755110</v>
      </c>
      <c r="I12" s="29">
        <f t="shared" si="11"/>
        <v>33755110</v>
      </c>
      <c r="J12" s="14">
        <v>22000</v>
      </c>
      <c r="K12" s="14">
        <v>10249300</v>
      </c>
      <c r="L12" s="14">
        <v>510000</v>
      </c>
      <c r="M12" s="14">
        <v>22973810</v>
      </c>
      <c r="N12" s="14">
        <v>0</v>
      </c>
      <c r="O12" s="14">
        <v>490559066</v>
      </c>
      <c r="P12" s="14">
        <v>2059916600</v>
      </c>
      <c r="Q12" s="14">
        <v>15132000</v>
      </c>
      <c r="R12" s="29">
        <f t="shared" si="12"/>
        <v>15132000</v>
      </c>
      <c r="S12" s="14">
        <v>15132000</v>
      </c>
      <c r="T12" s="14">
        <v>0</v>
      </c>
      <c r="U12" s="14">
        <v>0</v>
      </c>
      <c r="V12" s="14">
        <v>2044784600</v>
      </c>
      <c r="W12" s="14">
        <v>343113679</v>
      </c>
      <c r="X12" s="14">
        <v>628171900</v>
      </c>
      <c r="Y12" s="14">
        <v>33301441</v>
      </c>
      <c r="Z12" s="14">
        <v>5678300</v>
      </c>
      <c r="AA12" s="14">
        <v>2245300</v>
      </c>
      <c r="AB12" s="14">
        <v>172918199</v>
      </c>
      <c r="AC12" s="14">
        <v>981200</v>
      </c>
      <c r="AD12" s="14">
        <v>285270800</v>
      </c>
      <c r="AE12" s="14">
        <v>345005900</v>
      </c>
      <c r="AF12" s="14">
        <v>0</v>
      </c>
      <c r="AG12" s="14">
        <v>0</v>
      </c>
      <c r="AH12" s="14">
        <v>0</v>
      </c>
      <c r="AI12" s="14">
        <v>0</v>
      </c>
      <c r="AJ12" s="14">
        <v>14412400</v>
      </c>
      <c r="AK12" s="14">
        <v>122283249</v>
      </c>
      <c r="AL12" s="14">
        <v>116069</v>
      </c>
      <c r="AM12" s="14">
        <v>0</v>
      </c>
      <c r="AN12" s="14">
        <v>73485563</v>
      </c>
      <c r="AO12" s="14">
        <v>17029730</v>
      </c>
      <c r="AP12" s="14">
        <v>770870</v>
      </c>
      <c r="AQ12" s="29">
        <f t="shared" si="13"/>
        <v>2044784600</v>
      </c>
      <c r="AR12" s="14">
        <v>2500543830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533</v>
      </c>
      <c r="AY12" s="14">
        <v>0</v>
      </c>
      <c r="AZ12" s="14">
        <v>413040981</v>
      </c>
      <c r="BA12" s="29">
        <f t="shared" si="14"/>
        <v>413040981</v>
      </c>
      <c r="BB12" s="14">
        <v>0</v>
      </c>
      <c r="BC12" s="14">
        <v>0</v>
      </c>
      <c r="BD12" s="14">
        <v>102606161</v>
      </c>
      <c r="BE12" s="14">
        <v>40215878</v>
      </c>
      <c r="BF12" s="14">
        <v>110704433</v>
      </c>
      <c r="BG12" s="14">
        <v>81408421</v>
      </c>
      <c r="BH12" s="14">
        <v>34129930</v>
      </c>
      <c r="BI12" s="14">
        <v>6480570</v>
      </c>
      <c r="BJ12" s="14">
        <v>37495588</v>
      </c>
      <c r="BK12" s="14">
        <v>421262587</v>
      </c>
      <c r="BL12" s="29">
        <f t="shared" si="15"/>
        <v>421262587</v>
      </c>
      <c r="BM12" s="14">
        <v>129811315</v>
      </c>
      <c r="BN12" s="14">
        <v>149268301</v>
      </c>
      <c r="BO12" s="14">
        <v>81323409</v>
      </c>
      <c r="BP12" s="14">
        <v>60859562</v>
      </c>
      <c r="BQ12" s="14">
        <v>82648217</v>
      </c>
      <c r="BR12" s="14">
        <v>69497889</v>
      </c>
      <c r="BS12" s="14">
        <v>12084504</v>
      </c>
      <c r="BT12" s="14">
        <v>1411364</v>
      </c>
      <c r="BU12" s="14">
        <v>31069392</v>
      </c>
      <c r="BV12" s="14">
        <v>0</v>
      </c>
      <c r="BW12" s="14">
        <v>20983397</v>
      </c>
      <c r="BX12" s="14">
        <v>58280843</v>
      </c>
      <c r="BY12" s="14">
        <v>29369104</v>
      </c>
      <c r="BZ12" s="14">
        <v>784774</v>
      </c>
      <c r="CA12" s="14">
        <v>12789772</v>
      </c>
      <c r="CB12" s="14">
        <v>4239219</v>
      </c>
      <c r="CC12" s="14">
        <v>4415096</v>
      </c>
      <c r="CD12" s="14">
        <v>2478421871</v>
      </c>
      <c r="CE12" s="14">
        <v>0</v>
      </c>
      <c r="CF12" s="14">
        <v>-152148712</v>
      </c>
      <c r="CG12" s="14"/>
      <c r="CH12" s="14"/>
      <c r="CI12" s="14">
        <v>2023390563</v>
      </c>
      <c r="CJ12" s="14">
        <v>347018271</v>
      </c>
      <c r="CK12" s="14">
        <v>-142750247</v>
      </c>
      <c r="CL12" s="14"/>
      <c r="CM12" s="14">
        <v>2525827319</v>
      </c>
      <c r="CN12" s="14">
        <v>2394722131</v>
      </c>
      <c r="CO12" s="14">
        <v>2529012668</v>
      </c>
      <c r="CP12" s="63">
        <v>2205.4</v>
      </c>
      <c r="CQ12" s="14">
        <v>161430683</v>
      </c>
      <c r="CR12" s="14">
        <v>101281764</v>
      </c>
      <c r="CS12" s="61">
        <f t="shared" si="0"/>
        <v>4.3581376626739745</v>
      </c>
      <c r="CT12" s="61"/>
      <c r="CU12" s="61"/>
      <c r="CV12" s="61">
        <f t="shared" si="1"/>
        <v>-3.8348030555629489</v>
      </c>
      <c r="CW12" s="61" t="e">
        <f>(N12-CJ12)/N12</f>
        <v>#DIV/0!</v>
      </c>
      <c r="CX12" s="61"/>
      <c r="CY12" s="61">
        <f t="shared" si="3"/>
        <v>-885056.48091049236</v>
      </c>
      <c r="CZ12" s="61">
        <f t="shared" si="16"/>
        <v>73197.915570871497</v>
      </c>
      <c r="DA12" s="61">
        <f t="shared" si="4"/>
        <v>16.885957790194144</v>
      </c>
      <c r="DB12" s="61">
        <f t="shared" si="5"/>
        <v>83.114042209805845</v>
      </c>
      <c r="DC12" s="61">
        <f t="shared" si="6"/>
        <v>15.523997972337131</v>
      </c>
      <c r="DD12" s="61">
        <f t="shared" si="7"/>
        <v>81.554134144670726</v>
      </c>
      <c r="DE12" s="61">
        <f t="shared" si="8"/>
        <v>1123796.9851274146</v>
      </c>
      <c r="DF12" s="61">
        <f t="shared" si="9"/>
        <v>78.43095514210718</v>
      </c>
      <c r="DG12" s="61">
        <f t="shared" si="17"/>
        <v>-5.6077711589829544</v>
      </c>
      <c r="DH12" s="61">
        <f t="shared" si="10"/>
        <v>24.200833542189724</v>
      </c>
    </row>
    <row r="13" spans="1:112" x14ac:dyDescent="0.3">
      <c r="A13" s="36" t="s">
        <v>9</v>
      </c>
      <c r="B13" s="14">
        <v>11034483435.139999</v>
      </c>
      <c r="C13" s="14">
        <v>2103895972.6099999</v>
      </c>
      <c r="D13" s="14">
        <v>924697083.02999997</v>
      </c>
      <c r="E13" s="14">
        <v>175151861.68000001</v>
      </c>
      <c r="F13" s="14">
        <v>4742.6099999999997</v>
      </c>
      <c r="G13" s="14">
        <v>50386354</v>
      </c>
      <c r="H13" s="14">
        <v>290404542.97000003</v>
      </c>
      <c r="I13" s="29">
        <f t="shared" si="11"/>
        <v>290404542.97000003</v>
      </c>
      <c r="J13" s="14">
        <v>16230106.720000001</v>
      </c>
      <c r="K13" s="14">
        <v>71852622.920000002</v>
      </c>
      <c r="L13" s="14">
        <v>4599325.5199999996</v>
      </c>
      <c r="M13" s="14">
        <v>197722487.81</v>
      </c>
      <c r="N13" s="14">
        <v>14022545.869999999</v>
      </c>
      <c r="O13" s="14">
        <v>2408323061.4499998</v>
      </c>
      <c r="P13" s="14">
        <v>8615647035.8299999</v>
      </c>
      <c r="Q13" s="14">
        <v>114339900</v>
      </c>
      <c r="R13" s="29">
        <f t="shared" si="12"/>
        <v>114339900</v>
      </c>
      <c r="S13" s="14">
        <v>15859000</v>
      </c>
      <c r="T13" s="14">
        <v>98480900</v>
      </c>
      <c r="U13" s="14">
        <v>0</v>
      </c>
      <c r="V13" s="14">
        <v>8501307135.8299999</v>
      </c>
      <c r="W13" s="14">
        <v>2490811864.04</v>
      </c>
      <c r="X13" s="14">
        <v>3158980181.5599999</v>
      </c>
      <c r="Y13" s="14">
        <v>93899256</v>
      </c>
      <c r="Z13" s="14">
        <v>58802281.780000001</v>
      </c>
      <c r="AA13" s="14">
        <v>5195863.5599999996</v>
      </c>
      <c r="AB13" s="14">
        <v>510585769</v>
      </c>
      <c r="AC13" s="14">
        <v>1105765.82</v>
      </c>
      <c r="AD13" s="14">
        <v>418906800</v>
      </c>
      <c r="AE13" s="14">
        <v>1211718533.8099999</v>
      </c>
      <c r="AF13" s="14">
        <v>21103910.289999999</v>
      </c>
      <c r="AG13" s="14">
        <v>100571800</v>
      </c>
      <c r="AH13" s="14">
        <v>0</v>
      </c>
      <c r="AI13" s="14">
        <v>41210109</v>
      </c>
      <c r="AJ13" s="14">
        <v>17032292.989999998</v>
      </c>
      <c r="AK13" s="14">
        <v>0</v>
      </c>
      <c r="AL13" s="14">
        <v>39077415.990000002</v>
      </c>
      <c r="AM13" s="14">
        <v>0</v>
      </c>
      <c r="AN13" s="14">
        <v>322403208</v>
      </c>
      <c r="AO13" s="14">
        <v>2458473.9900000002</v>
      </c>
      <c r="AP13" s="14">
        <v>7443610</v>
      </c>
      <c r="AQ13" s="29">
        <f>SUM(W13:AP13)</f>
        <v>8501307135.829999</v>
      </c>
      <c r="AR13" s="14">
        <v>11023970097.280001</v>
      </c>
      <c r="AS13" s="14">
        <v>0</v>
      </c>
      <c r="AT13" s="14">
        <v>0</v>
      </c>
      <c r="AU13" s="14">
        <v>0</v>
      </c>
      <c r="AV13" s="14">
        <v>1050551.93</v>
      </c>
      <c r="AW13" s="14">
        <v>6876817</v>
      </c>
      <c r="AX13" s="14">
        <v>2585968.9300000002</v>
      </c>
      <c r="AY13" s="14">
        <v>19289502.199999999</v>
      </c>
      <c r="AZ13" s="14">
        <v>655243867.89999998</v>
      </c>
      <c r="BA13" s="29">
        <f t="shared" si="14"/>
        <v>655243867.89999998</v>
      </c>
      <c r="BB13" s="14">
        <v>94532.39</v>
      </c>
      <c r="BC13" s="14">
        <v>0</v>
      </c>
      <c r="BD13" s="14">
        <v>49571201.729999997</v>
      </c>
      <c r="BE13" s="14">
        <v>7473721.5599999996</v>
      </c>
      <c r="BF13" s="14">
        <v>173639732.72</v>
      </c>
      <c r="BG13" s="14">
        <v>172954072.16999999</v>
      </c>
      <c r="BH13" s="14">
        <v>189835787.46000001</v>
      </c>
      <c r="BI13" s="14">
        <v>9598330.8300000001</v>
      </c>
      <c r="BJ13" s="14">
        <v>52076489.039999962</v>
      </c>
      <c r="BK13" s="14">
        <v>1441056709.8199999</v>
      </c>
      <c r="BL13" s="29">
        <f t="shared" si="15"/>
        <v>1441056709.8199999</v>
      </c>
      <c r="BM13" s="14">
        <v>239702097.87</v>
      </c>
      <c r="BN13" s="14">
        <v>653663720.76999998</v>
      </c>
      <c r="BO13" s="14">
        <v>190714388.78999999</v>
      </c>
      <c r="BP13" s="14">
        <v>356976502.38999987</v>
      </c>
      <c r="BQ13" s="14">
        <v>203608836.88</v>
      </c>
      <c r="BR13" s="14">
        <v>95649476.769999996</v>
      </c>
      <c r="BS13" s="14">
        <v>84457018</v>
      </c>
      <c r="BT13" s="14">
        <v>519834.91</v>
      </c>
      <c r="BU13" s="14">
        <v>128120428.95</v>
      </c>
      <c r="BV13" s="14">
        <v>11019988.07</v>
      </c>
      <c r="BW13" s="14">
        <v>55447379.649999999</v>
      </c>
      <c r="BX13" s="14">
        <v>53187532.130000003</v>
      </c>
      <c r="BY13" s="14">
        <v>50669584.439999998</v>
      </c>
      <c r="BZ13" s="14">
        <v>3828579.12</v>
      </c>
      <c r="CA13" s="14">
        <v>1020151363.34</v>
      </c>
      <c r="CB13" s="14">
        <v>30882981.129999999</v>
      </c>
      <c r="CC13" s="14">
        <v>4425683.38</v>
      </c>
      <c r="CD13" s="14">
        <v>10869457945.809999</v>
      </c>
      <c r="CE13" s="14">
        <v>-51345</v>
      </c>
      <c r="CF13" s="14">
        <v>647785.97</v>
      </c>
      <c r="CG13" s="14"/>
      <c r="CH13" s="14"/>
      <c r="CI13" s="14">
        <v>8163765803</v>
      </c>
      <c r="CJ13" s="14">
        <v>474324167</v>
      </c>
      <c r="CK13" s="14">
        <v>-73681134</v>
      </c>
      <c r="CL13" s="14"/>
      <c r="CM13" s="14">
        <v>8771666741</v>
      </c>
      <c r="CN13" s="14">
        <v>9076422306</v>
      </c>
      <c r="CO13" s="14">
        <v>11034483435.139999</v>
      </c>
      <c r="CP13" s="63">
        <v>2534.1999999999998</v>
      </c>
      <c r="CQ13" s="14">
        <v>69423277</v>
      </c>
      <c r="CR13" s="14">
        <v>14483229</v>
      </c>
      <c r="CS13" s="61">
        <f t="shared" si="0"/>
        <v>21.717314446352198</v>
      </c>
      <c r="CT13" s="61"/>
      <c r="CU13" s="61"/>
      <c r="CV13" s="61">
        <f t="shared" si="1"/>
        <v>-2.4096663095870379</v>
      </c>
      <c r="CW13" s="61">
        <f t="shared" si="2"/>
        <v>-32.825823883719629</v>
      </c>
      <c r="CX13" s="61"/>
      <c r="CY13" s="61">
        <f t="shared" si="3"/>
        <v>-2463810.8493489074</v>
      </c>
      <c r="CZ13" s="61">
        <f t="shared" si="16"/>
        <v>27394.553310709496</v>
      </c>
      <c r="DA13" s="61">
        <f t="shared" si="4"/>
        <v>21.698347092127584</v>
      </c>
      <c r="DB13" s="61">
        <f t="shared" si="5"/>
        <v>78.079296475201872</v>
      </c>
      <c r="DC13" s="61">
        <f t="shared" si="6"/>
        <v>19.356033972430225</v>
      </c>
      <c r="DD13" s="61">
        <f t="shared" si="7"/>
        <v>98.221322015794982</v>
      </c>
      <c r="DE13" s="61">
        <f t="shared" si="8"/>
        <v>4354227.5412911372</v>
      </c>
      <c r="DF13" s="61">
        <f t="shared" si="9"/>
        <v>87.359374923034167</v>
      </c>
      <c r="DG13" s="61">
        <f t="shared" si="17"/>
        <v>-21.573050075530492</v>
      </c>
      <c r="DH13" s="61">
        <f t="shared" si="10"/>
        <v>0.60490439298475263</v>
      </c>
    </row>
    <row r="14" spans="1:112" x14ac:dyDescent="0.3">
      <c r="A14" s="35" t="s">
        <v>23</v>
      </c>
      <c r="B14" s="14">
        <v>3972400322</v>
      </c>
      <c r="C14" s="14">
        <v>536052510.99999994</v>
      </c>
      <c r="D14" s="14">
        <v>430741511</v>
      </c>
      <c r="E14" s="14">
        <v>50820000</v>
      </c>
      <c r="F14" s="14">
        <v>12454</v>
      </c>
      <c r="G14" s="14">
        <v>32960579</v>
      </c>
      <c r="H14" s="14">
        <v>125650200</v>
      </c>
      <c r="I14" s="29">
        <f t="shared" si="11"/>
        <v>125650200</v>
      </c>
      <c r="J14" s="14">
        <v>105000</v>
      </c>
      <c r="K14" s="14">
        <v>24519200</v>
      </c>
      <c r="L14" s="14">
        <v>464000</v>
      </c>
      <c r="M14" s="14">
        <v>100562000</v>
      </c>
      <c r="N14" s="14">
        <v>300000</v>
      </c>
      <c r="O14" s="14">
        <v>549002344</v>
      </c>
      <c r="P14" s="14">
        <v>3310397611.5400009</v>
      </c>
      <c r="Q14" s="14">
        <v>91504200.000000015</v>
      </c>
      <c r="R14" s="29">
        <f t="shared" si="12"/>
        <v>91504200</v>
      </c>
      <c r="S14" s="14">
        <v>34823300</v>
      </c>
      <c r="T14" s="14">
        <v>56680900</v>
      </c>
      <c r="U14" s="14">
        <v>0</v>
      </c>
      <c r="V14" s="14">
        <v>3218893411.5400009</v>
      </c>
      <c r="W14" s="14">
        <v>1552718241.5400009</v>
      </c>
      <c r="X14" s="14">
        <v>329335676</v>
      </c>
      <c r="Y14" s="14">
        <v>38241031</v>
      </c>
      <c r="Z14" s="14">
        <v>47450007</v>
      </c>
      <c r="AA14" s="14">
        <v>5355100</v>
      </c>
      <c r="AB14" s="14">
        <v>215652438</v>
      </c>
      <c r="AC14" s="14">
        <v>555996</v>
      </c>
      <c r="AD14" s="14">
        <v>289923600</v>
      </c>
      <c r="AE14" s="14">
        <v>566249799.99999988</v>
      </c>
      <c r="AF14" s="14">
        <v>22696700</v>
      </c>
      <c r="AG14" s="14">
        <v>0</v>
      </c>
      <c r="AH14" s="14">
        <v>7162200</v>
      </c>
      <c r="AI14" s="14">
        <v>0</v>
      </c>
      <c r="AJ14" s="14">
        <v>24379271</v>
      </c>
      <c r="AK14" s="14">
        <v>0</v>
      </c>
      <c r="AL14" s="14">
        <v>4400500</v>
      </c>
      <c r="AM14" s="14">
        <v>0</v>
      </c>
      <c r="AN14" s="14">
        <v>107930563</v>
      </c>
      <c r="AO14" s="14">
        <v>3217400</v>
      </c>
      <c r="AP14" s="14">
        <v>3624888</v>
      </c>
      <c r="AQ14" s="29">
        <f>SUM(W14:AP14)</f>
        <v>3218893411.5400009</v>
      </c>
      <c r="AR14" s="14">
        <v>3668103069</v>
      </c>
      <c r="AS14" s="14">
        <v>0</v>
      </c>
      <c r="AT14" s="14">
        <v>0</v>
      </c>
      <c r="AU14" s="14">
        <v>0</v>
      </c>
      <c r="AV14" s="14">
        <v>752100</v>
      </c>
      <c r="AW14" s="14">
        <v>0</v>
      </c>
      <c r="AX14" s="14">
        <v>100000</v>
      </c>
      <c r="AY14" s="14">
        <v>6776855</v>
      </c>
      <c r="AZ14" s="14">
        <v>627675334</v>
      </c>
      <c r="BA14" s="29">
        <f t="shared" si="14"/>
        <v>627675334</v>
      </c>
      <c r="BB14" s="14">
        <v>3116663</v>
      </c>
      <c r="BC14" s="14">
        <v>4853523</v>
      </c>
      <c r="BD14" s="14">
        <v>146621654</v>
      </c>
      <c r="BE14" s="14">
        <v>0</v>
      </c>
      <c r="BF14" s="14">
        <v>112610921</v>
      </c>
      <c r="BG14" s="14">
        <v>216426157</v>
      </c>
      <c r="BH14" s="14">
        <v>88618175</v>
      </c>
      <c r="BI14" s="14">
        <v>9900180</v>
      </c>
      <c r="BJ14" s="14">
        <v>45528061</v>
      </c>
      <c r="BK14" s="14">
        <v>596101529</v>
      </c>
      <c r="BL14" s="29">
        <f t="shared" si="15"/>
        <v>596101529</v>
      </c>
      <c r="BM14" s="14">
        <v>184519040</v>
      </c>
      <c r="BN14" s="14">
        <v>288481311</v>
      </c>
      <c r="BO14" s="14">
        <v>96593010</v>
      </c>
      <c r="BP14" s="14">
        <v>26508168</v>
      </c>
      <c r="BQ14" s="14">
        <v>112122806</v>
      </c>
      <c r="BR14" s="14">
        <v>73519334</v>
      </c>
      <c r="BS14" s="14">
        <v>29452537</v>
      </c>
      <c r="BT14" s="14">
        <v>426421</v>
      </c>
      <c r="BU14" s="14">
        <v>71442960</v>
      </c>
      <c r="BV14" s="14">
        <v>240494</v>
      </c>
      <c r="BW14" s="14">
        <v>31485995</v>
      </c>
      <c r="BX14" s="14">
        <v>46525211</v>
      </c>
      <c r="BY14" s="14">
        <v>49044600</v>
      </c>
      <c r="BZ14" s="14">
        <v>221571</v>
      </c>
      <c r="CA14" s="14">
        <v>13669989</v>
      </c>
      <c r="CB14" s="14">
        <v>2214475</v>
      </c>
      <c r="CC14" s="14">
        <v>1228111</v>
      </c>
      <c r="CD14" s="14">
        <v>4101802723</v>
      </c>
      <c r="CE14" s="14">
        <v>-2146576</v>
      </c>
      <c r="CF14" s="14">
        <v>-125178917</v>
      </c>
      <c r="CG14" s="14"/>
      <c r="CH14" s="14"/>
      <c r="CI14" s="14">
        <v>3437834072</v>
      </c>
      <c r="CJ14" s="14">
        <v>146063432</v>
      </c>
      <c r="CK14" s="14">
        <v>-124235583</v>
      </c>
      <c r="CL14" s="14"/>
      <c r="CM14" s="14">
        <v>3300151330</v>
      </c>
      <c r="CN14" s="14">
        <v>3426112246</v>
      </c>
      <c r="CO14" s="14">
        <v>3587505529</v>
      </c>
      <c r="CP14" s="63">
        <v>1158.2</v>
      </c>
      <c r="CQ14" s="14">
        <v>115667692</v>
      </c>
      <c r="CR14" s="14">
        <v>0</v>
      </c>
      <c r="CS14" s="61">
        <f t="shared" si="0"/>
        <v>9.7800520216552336</v>
      </c>
      <c r="CT14" s="61"/>
      <c r="CU14" s="61"/>
      <c r="CV14" s="61">
        <f t="shared" si="1"/>
        <v>-4.1954359788016644</v>
      </c>
      <c r="CW14" s="61">
        <f t="shared" si="2"/>
        <v>-485.87810666666667</v>
      </c>
      <c r="CX14" s="61"/>
      <c r="CY14" s="61">
        <f t="shared" si="3"/>
        <v>-2523048.5175271975</v>
      </c>
      <c r="CZ14" s="61">
        <f t="shared" si="16"/>
        <v>99868.495941978923</v>
      </c>
      <c r="DA14" s="61">
        <f t="shared" si="4"/>
        <v>16.657503206193727</v>
      </c>
      <c r="DB14" s="61">
        <f t="shared" si="5"/>
        <v>83.334944698456326</v>
      </c>
      <c r="DC14" s="61">
        <f t="shared" si="6"/>
        <v>13.068705327884194</v>
      </c>
      <c r="DD14" s="61">
        <f t="shared" si="7"/>
        <v>100.31047914217925</v>
      </c>
      <c r="DE14" s="61">
        <f t="shared" si="8"/>
        <v>3429805.1476428942</v>
      </c>
      <c r="DF14" s="61">
        <f t="shared" si="9"/>
        <v>97.641206245924508</v>
      </c>
      <c r="DG14" s="61">
        <f t="shared" si="17"/>
        <v>-4.7106828793606317</v>
      </c>
      <c r="DH14" s="61">
        <f t="shared" si="10"/>
        <v>0</v>
      </c>
    </row>
    <row r="15" spans="1:112" x14ac:dyDescent="0.3">
      <c r="A15" s="35" t="s">
        <v>24</v>
      </c>
      <c r="B15" s="14">
        <v>7636300000</v>
      </c>
      <c r="C15" s="14">
        <v>858663300</v>
      </c>
      <c r="D15" s="14">
        <v>720394500</v>
      </c>
      <c r="E15" s="14">
        <v>115483400</v>
      </c>
      <c r="F15" s="14">
        <v>-5390</v>
      </c>
      <c r="G15" s="14">
        <v>9743784</v>
      </c>
      <c r="H15" s="14">
        <v>230330520.00000003</v>
      </c>
      <c r="I15" s="29">
        <f t="shared" si="11"/>
        <v>230330520</v>
      </c>
      <c r="J15" s="14">
        <v>297200</v>
      </c>
      <c r="K15" s="14">
        <v>67345020</v>
      </c>
      <c r="L15" s="14">
        <v>2523900</v>
      </c>
      <c r="M15" s="14">
        <v>160164400</v>
      </c>
      <c r="N15" s="14">
        <v>72638700</v>
      </c>
      <c r="O15" s="14">
        <v>1229882247</v>
      </c>
      <c r="P15" s="14">
        <v>1651247200.0000002</v>
      </c>
      <c r="Q15" s="14">
        <v>10232000</v>
      </c>
      <c r="R15" s="29">
        <f t="shared" si="12"/>
        <v>10232000</v>
      </c>
      <c r="S15" s="14">
        <v>10232000</v>
      </c>
      <c r="T15" s="14">
        <v>0</v>
      </c>
      <c r="U15" s="14">
        <v>0</v>
      </c>
      <c r="V15" s="14">
        <v>3641015200</v>
      </c>
      <c r="W15" s="14">
        <v>1136501358</v>
      </c>
      <c r="X15" s="14">
        <v>406318795</v>
      </c>
      <c r="Y15" s="14">
        <v>82480618</v>
      </c>
      <c r="Z15" s="14">
        <v>95195511</v>
      </c>
      <c r="AA15" s="14">
        <v>8265869</v>
      </c>
      <c r="AB15" s="14">
        <v>292739000</v>
      </c>
      <c r="AC15" s="14">
        <v>1045742</v>
      </c>
      <c r="AD15" s="14">
        <v>269631100</v>
      </c>
      <c r="AE15" s="14">
        <v>1078645100</v>
      </c>
      <c r="AF15" s="14">
        <v>21833432</v>
      </c>
      <c r="AG15" s="14">
        <v>0</v>
      </c>
      <c r="AH15" s="14">
        <v>0</v>
      </c>
      <c r="AI15" s="14">
        <v>0</v>
      </c>
      <c r="AJ15" s="14">
        <v>26254678</v>
      </c>
      <c r="AK15" s="14">
        <v>0</v>
      </c>
      <c r="AL15" s="14">
        <v>546399</v>
      </c>
      <c r="AM15" s="14">
        <v>19610025</v>
      </c>
      <c r="AN15" s="14">
        <v>140388061</v>
      </c>
      <c r="AO15" s="14">
        <v>57344890</v>
      </c>
      <c r="AP15" s="14">
        <v>4214622</v>
      </c>
      <c r="AQ15" s="29">
        <f t="shared" si="13"/>
        <v>3641015200</v>
      </c>
      <c r="AR15" s="14">
        <v>6985829561</v>
      </c>
      <c r="AS15" s="14">
        <v>0</v>
      </c>
      <c r="AT15" s="14">
        <v>0</v>
      </c>
      <c r="AU15" s="14">
        <v>2767531</v>
      </c>
      <c r="AV15" s="14">
        <v>0</v>
      </c>
      <c r="AW15" s="14">
        <v>0</v>
      </c>
      <c r="AX15" s="14">
        <v>1298487</v>
      </c>
      <c r="AY15" s="14">
        <v>14746553</v>
      </c>
      <c r="AZ15" s="14">
        <v>791340900.00000012</v>
      </c>
      <c r="BA15" s="29">
        <f t="shared" si="14"/>
        <v>791340900.00000012</v>
      </c>
      <c r="BB15" s="14">
        <v>0</v>
      </c>
      <c r="BC15" s="14">
        <v>15493649</v>
      </c>
      <c r="BD15" s="14">
        <v>50392011</v>
      </c>
      <c r="BE15" s="14">
        <v>24706564</v>
      </c>
      <c r="BF15" s="14">
        <v>143849520</v>
      </c>
      <c r="BG15" s="14">
        <v>318518000</v>
      </c>
      <c r="BH15" s="14">
        <v>57643600</v>
      </c>
      <c r="BI15" s="14">
        <v>13836827</v>
      </c>
      <c r="BJ15" s="14">
        <v>166900729.00000012</v>
      </c>
      <c r="BK15" s="14">
        <v>1070806399.9999999</v>
      </c>
      <c r="BL15" s="29">
        <f t="shared" si="15"/>
        <v>1070806399.9999999</v>
      </c>
      <c r="BM15" s="14">
        <v>518734376</v>
      </c>
      <c r="BN15" s="14">
        <v>287237062</v>
      </c>
      <c r="BO15" s="14">
        <v>184641632</v>
      </c>
      <c r="BP15" s="14">
        <v>80193329.999999881</v>
      </c>
      <c r="BQ15" s="14">
        <v>213966900</v>
      </c>
      <c r="BR15" s="14">
        <v>75187190</v>
      </c>
      <c r="BS15" s="14">
        <v>126043357</v>
      </c>
      <c r="BT15" s="14">
        <v>148563393</v>
      </c>
      <c r="BU15" s="14">
        <v>122677200</v>
      </c>
      <c r="BV15" s="14">
        <v>4470000</v>
      </c>
      <c r="BW15" s="14">
        <v>35078600.000000007</v>
      </c>
      <c r="BX15" s="14">
        <v>72713300</v>
      </c>
      <c r="BY15" s="14">
        <v>55117299.999999993</v>
      </c>
      <c r="BZ15" s="14">
        <v>0</v>
      </c>
      <c r="CA15" s="14">
        <v>135290500</v>
      </c>
      <c r="CB15" s="14">
        <v>40639500.000000007</v>
      </c>
      <c r="CC15" s="14">
        <v>1483400</v>
      </c>
      <c r="CD15" s="14">
        <v>7299500000</v>
      </c>
      <c r="CE15" s="14">
        <v>-57958</v>
      </c>
      <c r="CF15" s="14">
        <v>20074700</v>
      </c>
      <c r="CG15" s="14"/>
      <c r="CH15" s="14"/>
      <c r="CI15" s="14">
        <v>6686364297</v>
      </c>
      <c r="CJ15" s="14">
        <v>350748940</v>
      </c>
      <c r="CK15" s="14">
        <v>-1000000</v>
      </c>
      <c r="CL15" s="14"/>
      <c r="CM15" s="14">
        <v>6153496472</v>
      </c>
      <c r="CN15" s="14">
        <v>6363073444</v>
      </c>
      <c r="CO15" s="14">
        <v>6630707737</v>
      </c>
      <c r="CP15" s="63">
        <v>2390.3000000000002</v>
      </c>
      <c r="CQ15" s="14">
        <v>71771580</v>
      </c>
      <c r="CR15" s="14">
        <v>0</v>
      </c>
      <c r="CS15" s="61">
        <f>(B15-CI15-CJ15)/B15*100</f>
        <v>7.8465587129892755</v>
      </c>
      <c r="CT15" s="61"/>
      <c r="CU15" s="61"/>
      <c r="CV15" s="61">
        <f t="shared" si="1"/>
        <v>-5.1399469622334495</v>
      </c>
      <c r="CW15" s="61">
        <f t="shared" si="2"/>
        <v>-3.8286786520133207</v>
      </c>
      <c r="CX15" s="61"/>
      <c r="CY15" s="61">
        <f t="shared" si="3"/>
        <v>-2488440.5375894238</v>
      </c>
      <c r="CZ15" s="61">
        <f t="shared" si="16"/>
        <v>30026.180814123749</v>
      </c>
      <c r="DA15" s="61">
        <f t="shared" si="4"/>
        <v>14.260752196744498</v>
      </c>
      <c r="DB15" s="61">
        <f t="shared" si="5"/>
        <v>21.623655435223867</v>
      </c>
      <c r="DC15" s="61">
        <f t="shared" si="6"/>
        <v>11.763316665525036</v>
      </c>
      <c r="DD15" s="61">
        <f t="shared" si="7"/>
        <v>26.834291813013984</v>
      </c>
      <c r="DE15" s="61">
        <f t="shared" si="8"/>
        <v>3194703.5936911684</v>
      </c>
      <c r="DF15" s="61">
        <f t="shared" si="9"/>
        <v>69.816708233206981</v>
      </c>
      <c r="DG15" s="61">
        <f t="shared" si="17"/>
        <v>-4.2060538096155913</v>
      </c>
      <c r="DH15" s="61">
        <f t="shared" si="10"/>
        <v>0</v>
      </c>
    </row>
    <row r="16" spans="1:112" x14ac:dyDescent="0.3">
      <c r="A16" s="36" t="s">
        <v>10</v>
      </c>
      <c r="B16" s="14">
        <v>5277490800</v>
      </c>
      <c r="C16" s="14">
        <v>678423400</v>
      </c>
      <c r="D16" s="14">
        <v>495353400</v>
      </c>
      <c r="E16" s="14">
        <v>38000000</v>
      </c>
      <c r="F16" s="14">
        <v>25851</v>
      </c>
      <c r="G16" s="14">
        <v>95822850</v>
      </c>
      <c r="H16" s="14">
        <v>160717055</v>
      </c>
      <c r="I16" s="29">
        <f t="shared" si="11"/>
        <v>160717055</v>
      </c>
      <c r="J16" s="14">
        <v>2750000</v>
      </c>
      <c r="K16" s="14">
        <v>27930000</v>
      </c>
      <c r="L16" s="14">
        <v>327000</v>
      </c>
      <c r="M16" s="14">
        <v>129710055</v>
      </c>
      <c r="N16" s="14">
        <v>1318</v>
      </c>
      <c r="O16" s="14">
        <v>980199739</v>
      </c>
      <c r="P16" s="14">
        <v>4438350300</v>
      </c>
      <c r="Q16" s="14">
        <v>41394558</v>
      </c>
      <c r="R16" s="29">
        <f t="shared" si="12"/>
        <v>41394558</v>
      </c>
      <c r="S16" s="14">
        <v>0</v>
      </c>
      <c r="T16" s="14">
        <v>41394558</v>
      </c>
      <c r="U16" s="14">
        <v>0</v>
      </c>
      <c r="V16" s="14">
        <v>4438350300</v>
      </c>
      <c r="W16" s="14">
        <v>1262930836</v>
      </c>
      <c r="X16" s="14">
        <v>2085442500</v>
      </c>
      <c r="Y16" s="14">
        <v>0</v>
      </c>
      <c r="Z16" s="14">
        <v>18644500</v>
      </c>
      <c r="AA16" s="14">
        <v>5561000</v>
      </c>
      <c r="AB16" s="14">
        <v>0</v>
      </c>
      <c r="AC16" s="14">
        <v>640400</v>
      </c>
      <c r="AD16" s="14">
        <v>191746000</v>
      </c>
      <c r="AE16" s="14">
        <v>672261800</v>
      </c>
      <c r="AF16" s="14">
        <v>26380149</v>
      </c>
      <c r="AG16" s="14">
        <v>20215700</v>
      </c>
      <c r="AH16" s="14">
        <v>0</v>
      </c>
      <c r="AI16" s="14">
        <v>0</v>
      </c>
      <c r="AJ16" s="14">
        <v>27391600</v>
      </c>
      <c r="AK16" s="14">
        <v>0</v>
      </c>
      <c r="AL16" s="14">
        <v>6984011</v>
      </c>
      <c r="AM16" s="14">
        <v>0</v>
      </c>
      <c r="AN16" s="14">
        <v>68921426</v>
      </c>
      <c r="AO16" s="14">
        <v>48104800</v>
      </c>
      <c r="AP16" s="14">
        <v>3125578</v>
      </c>
      <c r="AQ16" s="29">
        <f t="shared" ref="AQ16:AQ24" si="18">SUM(W16:AP16)</f>
        <v>4438350300</v>
      </c>
      <c r="AR16" s="14">
        <v>5141988797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7168500</v>
      </c>
      <c r="AZ16" s="14">
        <v>404030000</v>
      </c>
      <c r="BA16" s="29">
        <f t="shared" si="14"/>
        <v>404030000</v>
      </c>
      <c r="BB16" s="14">
        <v>0</v>
      </c>
      <c r="BC16" s="14">
        <v>0</v>
      </c>
      <c r="BD16" s="14">
        <v>8195757</v>
      </c>
      <c r="BE16" s="14">
        <v>0</v>
      </c>
      <c r="BF16" s="14">
        <v>114320099</v>
      </c>
      <c r="BG16" s="14">
        <v>240049950</v>
      </c>
      <c r="BH16" s="14">
        <v>0</v>
      </c>
      <c r="BI16" s="14">
        <v>1640300</v>
      </c>
      <c r="BJ16" s="14">
        <v>39823894</v>
      </c>
      <c r="BK16" s="14">
        <v>772010194</v>
      </c>
      <c r="BL16" s="29">
        <f t="shared" si="15"/>
        <v>772010194</v>
      </c>
      <c r="BM16" s="14">
        <v>197404605</v>
      </c>
      <c r="BN16" s="14">
        <v>280032680</v>
      </c>
      <c r="BO16" s="14">
        <v>100443764</v>
      </c>
      <c r="BP16" s="14">
        <v>194129145</v>
      </c>
      <c r="BQ16" s="14">
        <v>747110</v>
      </c>
      <c r="BR16" s="14">
        <v>113042482</v>
      </c>
      <c r="BS16" s="14">
        <v>54516619</v>
      </c>
      <c r="BT16" s="14">
        <v>50499956</v>
      </c>
      <c r="BU16" s="14">
        <v>1087000</v>
      </c>
      <c r="BV16" s="14">
        <v>783940</v>
      </c>
      <c r="BW16" s="14">
        <v>0</v>
      </c>
      <c r="BX16" s="14">
        <v>3106475</v>
      </c>
      <c r="BY16" s="14">
        <v>93096500</v>
      </c>
      <c r="BZ16" s="14">
        <v>1240000</v>
      </c>
      <c r="CA16" s="14">
        <v>1500000</v>
      </c>
      <c r="CB16" s="14">
        <v>0</v>
      </c>
      <c r="CC16" s="14">
        <v>51040000</v>
      </c>
      <c r="CD16" s="14">
        <v>5277468800</v>
      </c>
      <c r="CE16" s="14">
        <v>0</v>
      </c>
      <c r="CF16" s="14">
        <v>0</v>
      </c>
      <c r="CG16" s="14"/>
      <c r="CH16" s="14"/>
      <c r="CI16" s="14">
        <v>4316214058</v>
      </c>
      <c r="CJ16" s="14">
        <v>204420261</v>
      </c>
      <c r="CK16" s="14">
        <v>0</v>
      </c>
      <c r="CL16" s="14"/>
      <c r="CM16" s="14">
        <v>4966641662</v>
      </c>
      <c r="CN16" s="14">
        <v>5398444305</v>
      </c>
      <c r="CO16" s="14">
        <v>5295525231</v>
      </c>
      <c r="CP16" s="63">
        <v>1438.9</v>
      </c>
      <c r="CQ16" s="14">
        <v>111863953</v>
      </c>
      <c r="CR16" s="14">
        <v>0</v>
      </c>
      <c r="CS16" s="61">
        <f t="shared" si="0"/>
        <v>14.341218387344229</v>
      </c>
      <c r="CT16" s="64"/>
      <c r="CU16" s="64"/>
      <c r="CV16" s="61">
        <f t="shared" si="1"/>
        <v>-4.1436133632718253</v>
      </c>
      <c r="CW16" s="61">
        <f t="shared" si="2"/>
        <v>-155097.83232169953</v>
      </c>
      <c r="CX16" s="61"/>
      <c r="CY16" s="61">
        <f t="shared" si="3"/>
        <v>-2558547.4070470496</v>
      </c>
      <c r="CZ16" s="61">
        <f t="shared" si="16"/>
        <v>77742.687469594821</v>
      </c>
      <c r="DA16" s="61">
        <f t="shared" si="4"/>
        <v>15.900367936216961</v>
      </c>
      <c r="DB16" s="61">
        <f t="shared" si="5"/>
        <v>84.099631211105091</v>
      </c>
      <c r="DC16" s="61">
        <f t="shared" si="6"/>
        <v>12.855090682866757</v>
      </c>
      <c r="DD16" s="61">
        <f t="shared" si="7"/>
        <v>89.363207616889667</v>
      </c>
      <c r="DE16" s="61">
        <f t="shared" si="8"/>
        <v>3667725.9017304885</v>
      </c>
      <c r="DF16" s="61">
        <f t="shared" si="9"/>
        <v>69.212770928925949</v>
      </c>
      <c r="DG16" s="61">
        <f t="shared" si="17"/>
        <v>1.9064580124440129</v>
      </c>
      <c r="DH16" s="61">
        <f t="shared" si="10"/>
        <v>0</v>
      </c>
    </row>
    <row r="17" spans="1:112" x14ac:dyDescent="0.3">
      <c r="A17" s="36" t="s">
        <v>11</v>
      </c>
      <c r="B17" s="14">
        <v>237287096</v>
      </c>
      <c r="C17" s="14">
        <v>229470184</v>
      </c>
      <c r="D17" s="14">
        <v>175926000</v>
      </c>
      <c r="E17" s="14">
        <v>10596684</v>
      </c>
      <c r="F17" s="14">
        <v>13724</v>
      </c>
      <c r="G17" s="14">
        <v>42079791</v>
      </c>
      <c r="H17" s="14">
        <v>85761866</v>
      </c>
      <c r="I17" s="29">
        <f t="shared" si="11"/>
        <v>85761866</v>
      </c>
      <c r="J17" s="14">
        <v>179200</v>
      </c>
      <c r="K17" s="14">
        <v>16885016</v>
      </c>
      <c r="L17" s="14">
        <v>186950</v>
      </c>
      <c r="M17" s="14">
        <v>68510700</v>
      </c>
      <c r="N17" s="14">
        <v>2652732</v>
      </c>
      <c r="O17" s="14">
        <v>425969413</v>
      </c>
      <c r="P17" s="14">
        <v>3440162400</v>
      </c>
      <c r="Q17" s="14">
        <v>59016900</v>
      </c>
      <c r="R17" s="29">
        <f t="shared" si="12"/>
        <v>59016900</v>
      </c>
      <c r="S17" s="14">
        <v>7862219</v>
      </c>
      <c r="T17" s="14">
        <v>51154681</v>
      </c>
      <c r="U17" s="14">
        <v>0</v>
      </c>
      <c r="V17" s="14">
        <v>3381145500</v>
      </c>
      <c r="W17" s="14">
        <v>1590026734</v>
      </c>
      <c r="X17" s="14">
        <v>479991239</v>
      </c>
      <c r="Y17" s="14">
        <v>32691263</v>
      </c>
      <c r="Z17" s="14">
        <v>66306350</v>
      </c>
      <c r="AA17" s="14">
        <v>3799301</v>
      </c>
      <c r="AB17" s="14">
        <v>192707117</v>
      </c>
      <c r="AC17" s="14">
        <v>464475</v>
      </c>
      <c r="AD17" s="14">
        <v>276260532</v>
      </c>
      <c r="AE17" s="14">
        <v>609049759</v>
      </c>
      <c r="AF17" s="14">
        <v>3112400</v>
      </c>
      <c r="AG17" s="14">
        <v>577865</v>
      </c>
      <c r="AH17" s="14">
        <v>13203223</v>
      </c>
      <c r="AI17" s="14">
        <v>0</v>
      </c>
      <c r="AJ17" s="14">
        <v>12863621</v>
      </c>
      <c r="AK17" s="14">
        <v>0</v>
      </c>
      <c r="AL17" s="14">
        <v>6554000</v>
      </c>
      <c r="AM17" s="14">
        <v>0</v>
      </c>
      <c r="AN17" s="14">
        <v>55591850</v>
      </c>
      <c r="AO17" s="14">
        <v>36290702</v>
      </c>
      <c r="AP17" s="14">
        <v>1655069</v>
      </c>
      <c r="AQ17" s="29">
        <f t="shared" si="18"/>
        <v>3381145500</v>
      </c>
      <c r="AR17" s="14">
        <v>4115173730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15324839</v>
      </c>
      <c r="AY17" s="14">
        <v>6000000</v>
      </c>
      <c r="AZ17" s="14">
        <v>458314600</v>
      </c>
      <c r="BA17" s="29">
        <f t="shared" si="14"/>
        <v>458314600</v>
      </c>
      <c r="BB17" s="14">
        <v>0</v>
      </c>
      <c r="BC17" s="14">
        <v>0</v>
      </c>
      <c r="BD17" s="14">
        <v>36219000</v>
      </c>
      <c r="BE17" s="14">
        <v>4696319</v>
      </c>
      <c r="BF17" s="14">
        <v>111034000</v>
      </c>
      <c r="BG17" s="14">
        <v>200636600</v>
      </c>
      <c r="BH17" s="14">
        <v>61628000</v>
      </c>
      <c r="BI17" s="14">
        <v>12371000</v>
      </c>
      <c r="BJ17" s="14">
        <v>31729681</v>
      </c>
      <c r="BK17" s="14">
        <v>514749300</v>
      </c>
      <c r="BL17" s="29">
        <f t="shared" si="15"/>
        <v>514749300</v>
      </c>
      <c r="BM17" s="14">
        <v>145901500</v>
      </c>
      <c r="BN17" s="14">
        <v>190156900</v>
      </c>
      <c r="BO17" s="14">
        <v>82271100</v>
      </c>
      <c r="BP17" s="14">
        <v>96419800</v>
      </c>
      <c r="BQ17" s="14">
        <v>92408200</v>
      </c>
      <c r="BR17" s="14">
        <v>56674500</v>
      </c>
      <c r="BS17" s="14">
        <v>41023191</v>
      </c>
      <c r="BT17" s="14">
        <v>13055131</v>
      </c>
      <c r="BU17" s="14">
        <v>49423500</v>
      </c>
      <c r="BV17" s="14">
        <v>211106</v>
      </c>
      <c r="BW17" s="14">
        <v>20757800</v>
      </c>
      <c r="BX17" s="14">
        <v>10000000</v>
      </c>
      <c r="BY17" s="14">
        <v>27701478</v>
      </c>
      <c r="BZ17" s="14">
        <v>1510000</v>
      </c>
      <c r="CA17" s="14">
        <v>19943738</v>
      </c>
      <c r="CB17" s="14">
        <v>2193049</v>
      </c>
      <c r="CC17" s="14">
        <v>186000</v>
      </c>
      <c r="CD17" s="14">
        <v>3755393500</v>
      </c>
      <c r="CE17" s="14">
        <v>-377706</v>
      </c>
      <c r="CF17" s="14">
        <v>2469700</v>
      </c>
      <c r="CG17" s="14"/>
      <c r="CH17" s="14"/>
      <c r="CI17" s="14">
        <v>4228685043</v>
      </c>
      <c r="CJ17" s="14">
        <v>153221651</v>
      </c>
      <c r="CK17" s="14">
        <v>-93465152</v>
      </c>
      <c r="CL17" s="14"/>
      <c r="CM17" s="14">
        <v>4459328747</v>
      </c>
      <c r="CN17" s="14">
        <v>3869410453</v>
      </c>
      <c r="CO17" s="14">
        <v>4186090437</v>
      </c>
      <c r="CP17" s="63">
        <v>1161.8</v>
      </c>
      <c r="CQ17" s="14">
        <v>81621918</v>
      </c>
      <c r="CR17" s="14">
        <v>30750534</v>
      </c>
      <c r="CS17" s="61">
        <f t="shared" si="0"/>
        <v>-1746.6687687053998</v>
      </c>
      <c r="CT17" s="61"/>
      <c r="CU17" s="61"/>
      <c r="CV17" s="61">
        <f t="shared" si="1"/>
        <v>-12.41451493590198</v>
      </c>
      <c r="CW17" s="61">
        <f t="shared" si="2"/>
        <v>-56.759943710861101</v>
      </c>
      <c r="CX17" s="61"/>
      <c r="CY17" s="61">
        <f t="shared" si="3"/>
        <v>-3500322.4685832332</v>
      </c>
      <c r="CZ17" s="61">
        <f t="shared" si="16"/>
        <v>70254.70648992942</v>
      </c>
      <c r="DA17" s="61">
        <f t="shared" si="4"/>
        <v>132.84837452770714</v>
      </c>
      <c r="DB17" s="61">
        <f t="shared" si="5"/>
        <v>1449.7890774473467</v>
      </c>
      <c r="DC17" s="61">
        <f t="shared" si="6"/>
        <v>6.1104164982977149</v>
      </c>
      <c r="DD17" s="61">
        <f t="shared" si="7"/>
        <v>77.145296863667184</v>
      </c>
      <c r="DE17" s="61">
        <f t="shared" si="8"/>
        <v>204240.9158202789</v>
      </c>
      <c r="DF17" s="61">
        <f t="shared" si="9"/>
        <v>53.870108274652104</v>
      </c>
      <c r="DG17" s="61">
        <f t="shared" si="17"/>
        <v>-8.1841920842094762</v>
      </c>
      <c r="DH17" s="61">
        <f t="shared" si="10"/>
        <v>9.7548881847515183</v>
      </c>
    </row>
    <row r="18" spans="1:112" x14ac:dyDescent="0.3">
      <c r="A18" s="36" t="s">
        <v>12</v>
      </c>
      <c r="B18" s="14">
        <v>1339267500</v>
      </c>
      <c r="C18" s="14">
        <v>383052600</v>
      </c>
      <c r="D18" s="14">
        <v>408006578.93000001</v>
      </c>
      <c r="E18" s="14">
        <v>71719303.700000003</v>
      </c>
      <c r="F18" s="14">
        <v>3491</v>
      </c>
      <c r="G18" s="14">
        <v>28533039</v>
      </c>
      <c r="H18" s="14">
        <v>110245281</v>
      </c>
      <c r="I18" s="29">
        <f t="shared" si="11"/>
        <v>110245281</v>
      </c>
      <c r="J18" s="14">
        <v>1123800</v>
      </c>
      <c r="K18" s="14">
        <v>20642600</v>
      </c>
      <c r="L18" s="14">
        <v>866490</v>
      </c>
      <c r="M18" s="14">
        <v>87612391</v>
      </c>
      <c r="N18" s="14">
        <v>330000</v>
      </c>
      <c r="O18" s="14">
        <v>559741809</v>
      </c>
      <c r="P18" s="14">
        <v>845639600</v>
      </c>
      <c r="Q18" s="14">
        <v>8459500</v>
      </c>
      <c r="R18" s="29">
        <f t="shared" si="12"/>
        <v>8459500</v>
      </c>
      <c r="S18" s="14">
        <v>8459500</v>
      </c>
      <c r="T18" s="14">
        <v>0</v>
      </c>
      <c r="U18" s="14">
        <v>0</v>
      </c>
      <c r="V18" s="14">
        <v>8371801000</v>
      </c>
      <c r="W18" s="14">
        <v>6312630895</v>
      </c>
      <c r="X18" s="14">
        <v>966139225</v>
      </c>
      <c r="Y18" s="14">
        <v>38950422</v>
      </c>
      <c r="Z18" s="14">
        <v>38153719</v>
      </c>
      <c r="AA18" s="14">
        <v>3700500</v>
      </c>
      <c r="AB18" s="14">
        <v>186131100</v>
      </c>
      <c r="AC18" s="14">
        <v>499000</v>
      </c>
      <c r="AD18" s="14">
        <v>128008100</v>
      </c>
      <c r="AE18" s="14">
        <v>518841400</v>
      </c>
      <c r="AF18" s="14">
        <v>18981327</v>
      </c>
      <c r="AG18" s="14">
        <v>0</v>
      </c>
      <c r="AH18" s="14">
        <v>0</v>
      </c>
      <c r="AI18" s="14">
        <v>0</v>
      </c>
      <c r="AJ18" s="14">
        <v>16799337</v>
      </c>
      <c r="AK18" s="14">
        <v>0</v>
      </c>
      <c r="AL18" s="14">
        <v>7768533</v>
      </c>
      <c r="AM18" s="14">
        <v>0</v>
      </c>
      <c r="AN18" s="14">
        <v>93140840</v>
      </c>
      <c r="AO18" s="14">
        <v>38666496</v>
      </c>
      <c r="AP18" s="14">
        <v>3390106</v>
      </c>
      <c r="AQ18" s="29">
        <f t="shared" si="18"/>
        <v>8371801000</v>
      </c>
      <c r="AR18" s="14">
        <v>4138381881</v>
      </c>
      <c r="AS18" s="14">
        <v>0</v>
      </c>
      <c r="AT18" s="14">
        <v>18126</v>
      </c>
      <c r="AU18" s="14">
        <v>0</v>
      </c>
      <c r="AV18" s="14">
        <v>0</v>
      </c>
      <c r="AW18" s="14">
        <v>2567235</v>
      </c>
      <c r="AX18" s="14">
        <v>10817034</v>
      </c>
      <c r="AY18" s="14">
        <v>9608.4</v>
      </c>
      <c r="AZ18" s="14">
        <v>484674000.10000002</v>
      </c>
      <c r="BA18" s="29">
        <f t="shared" si="14"/>
        <v>484674000.10000002</v>
      </c>
      <c r="BB18" s="14">
        <v>0</v>
      </c>
      <c r="BC18" s="14">
        <v>0</v>
      </c>
      <c r="BD18" s="14">
        <v>51587437</v>
      </c>
      <c r="BE18" s="14">
        <v>4058316</v>
      </c>
      <c r="BF18" s="14">
        <v>69997929</v>
      </c>
      <c r="BG18" s="14">
        <v>208863940</v>
      </c>
      <c r="BH18" s="14">
        <v>31908671</v>
      </c>
      <c r="BI18" s="14">
        <v>1140880</v>
      </c>
      <c r="BJ18" s="14">
        <v>117116827.10000002</v>
      </c>
      <c r="BK18" s="14">
        <v>495600000.30000001</v>
      </c>
      <c r="BL18" s="29">
        <f t="shared" si="15"/>
        <v>495600000.29999924</v>
      </c>
      <c r="BM18" s="14">
        <v>152470878</v>
      </c>
      <c r="BN18" s="14">
        <v>201345625</v>
      </c>
      <c r="BO18" s="14">
        <v>82557854</v>
      </c>
      <c r="BP18" s="14">
        <v>59225643.299999237</v>
      </c>
      <c r="BQ18" s="14">
        <v>124573.9</v>
      </c>
      <c r="BR18" s="14">
        <v>75342247</v>
      </c>
      <c r="BS18" s="14">
        <v>49230189</v>
      </c>
      <c r="BT18" s="14">
        <v>0</v>
      </c>
      <c r="BU18" s="14">
        <v>54842.3</v>
      </c>
      <c r="BV18" s="14">
        <v>437.01</v>
      </c>
      <c r="BW18" s="14">
        <v>30617.3</v>
      </c>
      <c r="BX18" s="14">
        <v>330</v>
      </c>
      <c r="BY18" s="14">
        <v>45884.800000000003</v>
      </c>
      <c r="BZ18" s="14">
        <v>1221.3</v>
      </c>
      <c r="CA18" s="14">
        <v>5781522</v>
      </c>
      <c r="CB18" s="14">
        <v>5704859</v>
      </c>
      <c r="CC18" s="14">
        <v>200</v>
      </c>
      <c r="CD18" s="14">
        <v>1336680300</v>
      </c>
      <c r="CE18" s="14">
        <v>0</v>
      </c>
      <c r="CF18" s="14">
        <v>-57910884</v>
      </c>
      <c r="CG18" s="14"/>
      <c r="CH18" s="14"/>
      <c r="CI18" s="14">
        <v>3398423862</v>
      </c>
      <c r="CJ18" s="14">
        <v>146141983</v>
      </c>
      <c r="CK18" s="14">
        <v>-54599183</v>
      </c>
      <c r="CL18" s="14"/>
      <c r="CM18" s="14">
        <v>3760030465</v>
      </c>
      <c r="CN18" s="14">
        <v>3838472832</v>
      </c>
      <c r="CO18" s="14">
        <v>3478513498</v>
      </c>
      <c r="CP18" s="63">
        <v>1113.3</v>
      </c>
      <c r="CQ18" s="14">
        <v>63183617</v>
      </c>
      <c r="CR18" s="14">
        <v>0</v>
      </c>
      <c r="CS18" s="61">
        <f t="shared" si="0"/>
        <v>-164.6645158640824</v>
      </c>
      <c r="CT18" s="61"/>
      <c r="CU18" s="61"/>
      <c r="CV18" s="61">
        <f t="shared" si="1"/>
        <v>-5.8891920944618859</v>
      </c>
      <c r="CW18" s="61">
        <f t="shared" si="2"/>
        <v>-441.85449393939393</v>
      </c>
      <c r="CX18" s="61"/>
      <c r="CY18" s="61">
        <f t="shared" si="3"/>
        <v>-2740741.9060450913</v>
      </c>
      <c r="CZ18" s="61">
        <f t="shared" si="16"/>
        <v>56753.451001526992</v>
      </c>
      <c r="DA18" s="61">
        <f t="shared" si="4"/>
        <v>36.833409382367599</v>
      </c>
      <c r="DB18" s="61">
        <f t="shared" si="5"/>
        <v>63.141948863837882</v>
      </c>
      <c r="DC18" s="61">
        <f t="shared" si="6"/>
        <v>28.65700945843221</v>
      </c>
      <c r="DD18" s="61">
        <f t="shared" si="7"/>
        <v>22.490232668899399</v>
      </c>
      <c r="DE18" s="61">
        <f t="shared" si="8"/>
        <v>1202970.8973322555</v>
      </c>
      <c r="DF18" s="61">
        <f t="shared" si="9"/>
        <v>68.433801770916133</v>
      </c>
      <c r="DG18" s="61">
        <f t="shared" si="17"/>
        <v>9.3776704891368627</v>
      </c>
      <c r="DH18" s="61">
        <f t="shared" si="10"/>
        <v>0</v>
      </c>
    </row>
    <row r="19" spans="1:112" x14ac:dyDescent="0.3">
      <c r="A19" s="36" t="s">
        <v>13</v>
      </c>
      <c r="B19" s="14">
        <v>2243800000</v>
      </c>
      <c r="C19" s="14">
        <v>288391300</v>
      </c>
      <c r="D19" s="14">
        <v>255341500</v>
      </c>
      <c r="E19" s="14">
        <v>21535200</v>
      </c>
      <c r="F19" s="14">
        <v>0</v>
      </c>
      <c r="G19" s="14">
        <v>6936657</v>
      </c>
      <c r="H19" s="14">
        <v>127670300</v>
      </c>
      <c r="I19" s="29">
        <f>SUM(J19:M19)</f>
        <v>127670300</v>
      </c>
      <c r="J19" s="14">
        <v>1968440</v>
      </c>
      <c r="K19" s="14">
        <v>19350761</v>
      </c>
      <c r="L19" s="14">
        <v>1183699</v>
      </c>
      <c r="M19" s="14">
        <v>105167400</v>
      </c>
      <c r="N19" s="14">
        <v>6936000</v>
      </c>
      <c r="O19" s="14">
        <v>371679326</v>
      </c>
      <c r="P19" s="14">
        <v>1021263295</v>
      </c>
      <c r="Q19" s="14">
        <v>143566100</v>
      </c>
      <c r="R19" s="29">
        <f t="shared" si="12"/>
        <v>143566100</v>
      </c>
      <c r="S19" s="14">
        <v>54096900</v>
      </c>
      <c r="T19" s="14">
        <v>89469200</v>
      </c>
      <c r="U19" s="14">
        <v>0</v>
      </c>
      <c r="V19" s="14">
        <v>4301361300</v>
      </c>
      <c r="W19" s="14">
        <v>1165322952</v>
      </c>
      <c r="X19" s="14">
        <v>2066824700</v>
      </c>
      <c r="Y19" s="14">
        <v>0</v>
      </c>
      <c r="Z19" s="14">
        <v>55045300</v>
      </c>
      <c r="AA19" s="14">
        <v>3372400</v>
      </c>
      <c r="AB19" s="14">
        <v>208528637</v>
      </c>
      <c r="AC19" s="14">
        <v>388400</v>
      </c>
      <c r="AD19" s="14">
        <v>226939700</v>
      </c>
      <c r="AE19" s="14">
        <v>512003900</v>
      </c>
      <c r="AF19" s="14">
        <v>4992600</v>
      </c>
      <c r="AG19" s="14">
        <v>0</v>
      </c>
      <c r="AH19" s="14">
        <v>0</v>
      </c>
      <c r="AI19" s="14">
        <v>0</v>
      </c>
      <c r="AJ19" s="14">
        <v>11447100</v>
      </c>
      <c r="AK19" s="14">
        <v>0</v>
      </c>
      <c r="AL19" s="14">
        <v>5758600</v>
      </c>
      <c r="AM19" s="14">
        <v>0</v>
      </c>
      <c r="AN19" s="14">
        <v>37456739</v>
      </c>
      <c r="AO19" s="14">
        <v>1685500</v>
      </c>
      <c r="AP19" s="14">
        <v>1594772</v>
      </c>
      <c r="AQ19" s="29">
        <f t="shared" si="18"/>
        <v>4301361300</v>
      </c>
      <c r="AR19" s="14">
        <v>1520926164</v>
      </c>
      <c r="AS19" s="14">
        <v>0</v>
      </c>
      <c r="AT19" s="14">
        <v>0</v>
      </c>
      <c r="AU19" s="14">
        <v>0</v>
      </c>
      <c r="AV19" s="14">
        <v>2748100</v>
      </c>
      <c r="AW19" s="14">
        <v>0</v>
      </c>
      <c r="AX19" s="14">
        <v>364400</v>
      </c>
      <c r="AY19" s="14">
        <v>5915100</v>
      </c>
      <c r="AZ19" s="14">
        <v>379661900</v>
      </c>
      <c r="BA19" s="29">
        <f t="shared" si="14"/>
        <v>379661900</v>
      </c>
      <c r="BB19" s="14">
        <v>0</v>
      </c>
      <c r="BC19" s="14">
        <v>2922013</v>
      </c>
      <c r="BD19" s="14">
        <v>46875010</v>
      </c>
      <c r="BE19" s="14">
        <v>0</v>
      </c>
      <c r="BF19" s="14">
        <v>51265172</v>
      </c>
      <c r="BG19" s="14">
        <v>45941245</v>
      </c>
      <c r="BH19" s="14">
        <v>92280573</v>
      </c>
      <c r="BI19" s="14">
        <v>8779174</v>
      </c>
      <c r="BJ19" s="14">
        <v>131598713</v>
      </c>
      <c r="BK19" s="14">
        <v>614019600</v>
      </c>
      <c r="BL19" s="29">
        <f t="shared" si="15"/>
        <v>614019600</v>
      </c>
      <c r="BM19" s="14">
        <v>177486841</v>
      </c>
      <c r="BN19" s="14">
        <v>144135730</v>
      </c>
      <c r="BO19" s="14">
        <v>82428880</v>
      </c>
      <c r="BP19" s="14">
        <v>209968149</v>
      </c>
      <c r="BQ19" s="14">
        <v>70716900</v>
      </c>
      <c r="BR19" s="14">
        <v>34000361</v>
      </c>
      <c r="BS19" s="14">
        <v>33056360</v>
      </c>
      <c r="BT19" s="14">
        <v>40113312</v>
      </c>
      <c r="BU19" s="14">
        <v>55335400</v>
      </c>
      <c r="BV19" s="14">
        <v>1000000</v>
      </c>
      <c r="BW19" s="14">
        <v>17444800</v>
      </c>
      <c r="BX19" s="14">
        <v>12612500</v>
      </c>
      <c r="BY19" s="14">
        <v>30799200</v>
      </c>
      <c r="BZ19" s="14">
        <v>2277000</v>
      </c>
      <c r="CA19" s="14">
        <v>760000</v>
      </c>
      <c r="CB19" s="14">
        <v>8068100</v>
      </c>
      <c r="CC19" s="14">
        <v>4204000</v>
      </c>
      <c r="CD19" s="14">
        <v>8172400000</v>
      </c>
      <c r="CE19" s="14">
        <v>0</v>
      </c>
      <c r="CF19" s="14">
        <v>-120477986</v>
      </c>
      <c r="CG19" s="14"/>
      <c r="CH19" s="14"/>
      <c r="CI19" s="14">
        <v>1155033044</v>
      </c>
      <c r="CJ19" s="14">
        <v>58724163</v>
      </c>
      <c r="CK19" s="14">
        <v>-112539415</v>
      </c>
      <c r="CL19" s="14"/>
      <c r="CM19" s="14">
        <v>1410515270</v>
      </c>
      <c r="CN19" s="14">
        <v>1448932225</v>
      </c>
      <c r="CO19" s="14">
        <v>1449483420</v>
      </c>
      <c r="CP19" s="63">
        <v>1065.7</v>
      </c>
      <c r="CQ19" s="14">
        <v>135924723</v>
      </c>
      <c r="CR19" s="14">
        <v>0</v>
      </c>
      <c r="CS19" s="61">
        <f t="shared" si="0"/>
        <v>45.90617670915411</v>
      </c>
      <c r="CT19" s="61"/>
      <c r="CU19" s="61"/>
      <c r="CV19" s="61">
        <f t="shared" si="1"/>
        <v>-1.7761106624595973</v>
      </c>
      <c r="CW19" s="61">
        <f t="shared" si="2"/>
        <v>-7.4665748269896195</v>
      </c>
      <c r="CX19" s="61"/>
      <c r="CY19" s="61">
        <f t="shared" si="3"/>
        <v>-748517.97597823024</v>
      </c>
      <c r="CZ19" s="61">
        <f t="shared" si="16"/>
        <v>127545.01548278127</v>
      </c>
      <c r="DA19" s="61">
        <f t="shared" si="4"/>
        <v>18.542722167751137</v>
      </c>
      <c r="DB19" s="61">
        <f t="shared" si="5"/>
        <v>45.514898609501735</v>
      </c>
      <c r="DC19" s="61">
        <f t="shared" si="6"/>
        <v>3.528844647839068</v>
      </c>
      <c r="DD19" s="61">
        <f t="shared" si="7"/>
        <v>72.403561784907154</v>
      </c>
      <c r="DE19" s="61">
        <f t="shared" si="8"/>
        <v>2105470.5827155858</v>
      </c>
      <c r="DF19" s="61">
        <f t="shared" si="9"/>
        <v>77.591428908262699</v>
      </c>
      <c r="DG19" s="61">
        <f t="shared" si="17"/>
        <v>-3.804146187721099E-2</v>
      </c>
      <c r="DH19" s="61">
        <f t="shared" si="10"/>
        <v>0</v>
      </c>
    </row>
    <row r="20" spans="1:112" x14ac:dyDescent="0.3">
      <c r="A20" s="36" t="s">
        <v>14</v>
      </c>
      <c r="B20" s="14">
        <v>7756725253</v>
      </c>
      <c r="C20" s="14">
        <v>1008404000</v>
      </c>
      <c r="D20" s="14">
        <v>810824800</v>
      </c>
      <c r="E20" s="14">
        <v>127058000</v>
      </c>
      <c r="F20" s="14">
        <v>5565</v>
      </c>
      <c r="G20" s="14">
        <v>29449485</v>
      </c>
      <c r="H20" s="14">
        <v>187123853</v>
      </c>
      <c r="I20" s="29">
        <f t="shared" si="11"/>
        <v>187123853</v>
      </c>
      <c r="J20" s="14">
        <v>1850000</v>
      </c>
      <c r="K20" s="14">
        <v>55093300</v>
      </c>
      <c r="L20" s="14">
        <v>771100</v>
      </c>
      <c r="M20" s="14">
        <v>129409453</v>
      </c>
      <c r="N20" s="14">
        <v>3102100</v>
      </c>
      <c r="O20" s="14">
        <v>1377990214</v>
      </c>
      <c r="P20" s="14">
        <v>6558095300</v>
      </c>
      <c r="Q20" s="14">
        <v>0</v>
      </c>
      <c r="R20" s="29">
        <f t="shared" si="12"/>
        <v>0</v>
      </c>
      <c r="S20" s="14">
        <v>0</v>
      </c>
      <c r="T20" s="14">
        <v>0</v>
      </c>
      <c r="U20" s="14">
        <v>0</v>
      </c>
      <c r="V20" s="14">
        <v>6558095300</v>
      </c>
      <c r="W20" s="14">
        <v>3574805985</v>
      </c>
      <c r="X20" s="14">
        <v>2049366500</v>
      </c>
      <c r="Y20" s="14">
        <v>120565100</v>
      </c>
      <c r="Z20" s="14">
        <v>18174600</v>
      </c>
      <c r="AA20" s="14">
        <v>0</v>
      </c>
      <c r="AB20" s="14">
        <v>280679200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50409900</v>
      </c>
      <c r="AK20" s="14">
        <v>0</v>
      </c>
      <c r="AL20" s="14">
        <v>3607641</v>
      </c>
      <c r="AM20" s="14">
        <v>0</v>
      </c>
      <c r="AN20" s="14">
        <v>452187987</v>
      </c>
      <c r="AO20" s="14">
        <v>2389410</v>
      </c>
      <c r="AP20" s="14">
        <v>5908977</v>
      </c>
      <c r="AQ20" s="29">
        <f t="shared" si="18"/>
        <v>6558095300</v>
      </c>
      <c r="AR20" s="14">
        <v>3550038778</v>
      </c>
      <c r="AS20" s="14">
        <v>0</v>
      </c>
      <c r="AT20" s="14">
        <v>0</v>
      </c>
      <c r="AU20" s="14">
        <v>0</v>
      </c>
      <c r="AV20" s="14">
        <v>153150</v>
      </c>
      <c r="AW20" s="14">
        <v>0</v>
      </c>
      <c r="AX20" s="14">
        <v>4900076</v>
      </c>
      <c r="AY20" s="14">
        <v>12540300</v>
      </c>
      <c r="AZ20" s="14">
        <v>894541678</v>
      </c>
      <c r="BA20" s="29">
        <f t="shared" si="14"/>
        <v>894541678</v>
      </c>
      <c r="BB20" s="14">
        <v>0</v>
      </c>
      <c r="BC20" s="14">
        <v>0</v>
      </c>
      <c r="BD20" s="14">
        <v>69880902</v>
      </c>
      <c r="BE20" s="14">
        <v>0</v>
      </c>
      <c r="BF20" s="14">
        <v>162230844</v>
      </c>
      <c r="BG20" s="14">
        <v>296993551</v>
      </c>
      <c r="BH20" s="14">
        <v>135393183</v>
      </c>
      <c r="BI20" s="14">
        <v>14691221</v>
      </c>
      <c r="BJ20" s="14">
        <v>215351977</v>
      </c>
      <c r="BK20" s="14">
        <v>1270787486</v>
      </c>
      <c r="BL20" s="29">
        <f t="shared" si="15"/>
        <v>1270787486</v>
      </c>
      <c r="BM20" s="14">
        <v>187280019</v>
      </c>
      <c r="BN20" s="14">
        <v>563689084</v>
      </c>
      <c r="BO20" s="14">
        <v>221160900</v>
      </c>
      <c r="BP20" s="14">
        <v>298657483</v>
      </c>
      <c r="BQ20" s="14">
        <v>228954500</v>
      </c>
      <c r="BR20" s="14">
        <v>150889764</v>
      </c>
      <c r="BS20" s="14">
        <v>95793689</v>
      </c>
      <c r="BT20" s="14">
        <v>0</v>
      </c>
      <c r="BU20" s="14">
        <v>105065714</v>
      </c>
      <c r="BV20" s="14">
        <v>646800</v>
      </c>
      <c r="BW20" s="14">
        <v>75844775</v>
      </c>
      <c r="BX20" s="14">
        <v>0</v>
      </c>
      <c r="BY20" s="14">
        <v>74436800</v>
      </c>
      <c r="BZ20" s="14">
        <v>1179300</v>
      </c>
      <c r="CA20" s="14">
        <v>11213000</v>
      </c>
      <c r="CB20" s="14">
        <v>7570000</v>
      </c>
      <c r="CC20" s="14">
        <v>0</v>
      </c>
      <c r="CD20" s="14">
        <v>7756725253</v>
      </c>
      <c r="CE20" s="14">
        <v>0</v>
      </c>
      <c r="CF20" s="14">
        <v>0</v>
      </c>
      <c r="CG20" s="14"/>
      <c r="CH20" s="14"/>
      <c r="CI20" s="14">
        <v>3330310410</v>
      </c>
      <c r="CJ20" s="14">
        <v>284132983</v>
      </c>
      <c r="CK20" s="14">
        <v>-285458139</v>
      </c>
      <c r="CL20" s="14"/>
      <c r="CM20" s="14">
        <v>3103163260</v>
      </c>
      <c r="CN20" s="14">
        <v>3628486870</v>
      </c>
      <c r="CO20" s="14">
        <v>4134425752</v>
      </c>
      <c r="CP20" s="63">
        <v>2718.6</v>
      </c>
      <c r="CQ20" s="14">
        <v>260751518</v>
      </c>
      <c r="CR20" s="14">
        <v>40109558</v>
      </c>
      <c r="CS20" s="61">
        <f t="shared" si="0"/>
        <v>53.402456898907516</v>
      </c>
      <c r="CT20" s="61"/>
      <c r="CU20" s="61"/>
      <c r="CV20" s="61">
        <f t="shared" si="1"/>
        <v>-1.7856401686025796</v>
      </c>
      <c r="CW20" s="61">
        <f t="shared" si="2"/>
        <v>-90.593753586280258</v>
      </c>
      <c r="CX20" s="61"/>
      <c r="CY20" s="61">
        <f t="shared" si="3"/>
        <v>-889765.15118075488</v>
      </c>
      <c r="CZ20" s="61">
        <f t="shared" si="16"/>
        <v>95913.896123004495</v>
      </c>
      <c r="DA20" s="61">
        <f t="shared" si="4"/>
        <v>15.41279101690003</v>
      </c>
      <c r="DB20" s="61">
        <f t="shared" si="5"/>
        <v>84.547216590707322</v>
      </c>
      <c r="DC20" s="61">
        <f t="shared" si="6"/>
        <v>13.000383114123949</v>
      </c>
      <c r="DD20" s="61">
        <f t="shared" si="7"/>
        <v>211.33581286341987</v>
      </c>
      <c r="DE20" s="61">
        <f t="shared" si="8"/>
        <v>2853205.7871698667</v>
      </c>
      <c r="DF20" s="61">
        <f t="shared" si="9"/>
        <v>73.179329559447808</v>
      </c>
      <c r="DG20" s="61">
        <f t="shared" si="17"/>
        <v>-13.943522468912779</v>
      </c>
      <c r="DH20" s="61">
        <f t="shared" si="10"/>
        <v>3.3549664191721682</v>
      </c>
    </row>
    <row r="21" spans="1:112" x14ac:dyDescent="0.3">
      <c r="A21" s="36" t="s">
        <v>15</v>
      </c>
      <c r="B21" s="14">
        <v>1401592614</v>
      </c>
      <c r="C21" s="14">
        <v>247090607</v>
      </c>
      <c r="D21" s="14">
        <v>197459673</v>
      </c>
      <c r="E21" s="14">
        <v>12607725</v>
      </c>
      <c r="F21" s="14">
        <v>10960</v>
      </c>
      <c r="G21" s="14">
        <v>13786501</v>
      </c>
      <c r="H21" s="14">
        <v>174179966</v>
      </c>
      <c r="I21" s="29">
        <f t="shared" si="11"/>
        <v>174179966</v>
      </c>
      <c r="J21" s="14">
        <v>187757</v>
      </c>
      <c r="K21" s="14">
        <v>27118465</v>
      </c>
      <c r="L21" s="14">
        <v>5278135</v>
      </c>
      <c r="M21" s="14">
        <v>141595609</v>
      </c>
      <c r="N21" s="14">
        <v>3671227</v>
      </c>
      <c r="O21" s="14">
        <v>431703478</v>
      </c>
      <c r="P21" s="14">
        <v>573274100</v>
      </c>
      <c r="Q21" s="14">
        <v>70141400</v>
      </c>
      <c r="R21" s="29">
        <f t="shared" si="12"/>
        <v>70141400</v>
      </c>
      <c r="S21" s="14">
        <v>7402156</v>
      </c>
      <c r="T21" s="14">
        <v>62739244</v>
      </c>
      <c r="U21" s="14">
        <v>0</v>
      </c>
      <c r="V21" s="14">
        <v>5031327000</v>
      </c>
      <c r="W21" s="14">
        <v>4507577060</v>
      </c>
      <c r="X21" s="14">
        <v>226996000</v>
      </c>
      <c r="Y21" s="14">
        <v>0</v>
      </c>
      <c r="Z21" s="14">
        <v>87331200</v>
      </c>
      <c r="AA21" s="14">
        <v>0</v>
      </c>
      <c r="AB21" s="14">
        <v>152421920</v>
      </c>
      <c r="AC21" s="14">
        <v>0</v>
      </c>
      <c r="AD21" s="14">
        <v>31089300</v>
      </c>
      <c r="AE21" s="14">
        <v>20371900</v>
      </c>
      <c r="AF21" s="14">
        <v>0</v>
      </c>
      <c r="AG21" s="14">
        <v>0</v>
      </c>
      <c r="AH21" s="14">
        <v>0</v>
      </c>
      <c r="AI21" s="14">
        <v>0</v>
      </c>
      <c r="AJ21" s="14">
        <v>-1142000</v>
      </c>
      <c r="AK21" s="14">
        <v>0</v>
      </c>
      <c r="AL21" s="14">
        <v>2438500</v>
      </c>
      <c r="AM21" s="14">
        <v>0</v>
      </c>
      <c r="AN21" s="14">
        <v>0</v>
      </c>
      <c r="AO21" s="14">
        <v>0</v>
      </c>
      <c r="AP21" s="14">
        <v>4243120</v>
      </c>
      <c r="AQ21" s="29">
        <f t="shared" si="18"/>
        <v>5031327000</v>
      </c>
      <c r="AR21" s="14">
        <v>1490676546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76400</v>
      </c>
      <c r="AY21" s="14">
        <v>5297614</v>
      </c>
      <c r="AZ21" s="14">
        <v>47551100</v>
      </c>
      <c r="BA21" s="29">
        <f t="shared" si="14"/>
        <v>47551100</v>
      </c>
      <c r="BB21" s="14">
        <v>0</v>
      </c>
      <c r="BC21" s="14">
        <v>0</v>
      </c>
      <c r="BD21" s="14">
        <v>1456941</v>
      </c>
      <c r="BE21" s="14">
        <v>0</v>
      </c>
      <c r="BF21" s="14">
        <v>1738134</v>
      </c>
      <c r="BG21" s="14">
        <v>23275500</v>
      </c>
      <c r="BH21" s="14">
        <v>283999</v>
      </c>
      <c r="BI21" s="14">
        <v>93617</v>
      </c>
      <c r="BJ21" s="14">
        <v>20702909</v>
      </c>
      <c r="BK21" s="14">
        <v>25806459</v>
      </c>
      <c r="BL21" s="29">
        <f t="shared" si="15"/>
        <v>25806459</v>
      </c>
      <c r="BM21" s="14">
        <v>3323355</v>
      </c>
      <c r="BN21" s="14">
        <v>12285530</v>
      </c>
      <c r="BO21" s="14">
        <v>1013500</v>
      </c>
      <c r="BP21" s="14">
        <v>9184074</v>
      </c>
      <c r="BQ21" s="14">
        <v>112881268</v>
      </c>
      <c r="BR21" s="14">
        <v>86946435</v>
      </c>
      <c r="BS21" s="14">
        <v>31575248</v>
      </c>
      <c r="BT21" s="14">
        <v>1655055</v>
      </c>
      <c r="BU21" s="14">
        <v>12594</v>
      </c>
      <c r="BV21" s="14">
        <v>0</v>
      </c>
      <c r="BW21" s="14">
        <v>24727479</v>
      </c>
      <c r="BX21" s="14">
        <v>16886810</v>
      </c>
      <c r="BY21" s="14">
        <v>43205760</v>
      </c>
      <c r="BZ21" s="14">
        <v>0</v>
      </c>
      <c r="CA21" s="14">
        <v>4144487</v>
      </c>
      <c r="CB21" s="14">
        <v>9167051</v>
      </c>
      <c r="CC21" s="14">
        <v>85709</v>
      </c>
      <c r="CD21" s="14">
        <v>1389372600</v>
      </c>
      <c r="CE21" s="14">
        <v>0</v>
      </c>
      <c r="CF21" s="14">
        <v>-82305324</v>
      </c>
      <c r="CG21" s="14"/>
      <c r="CH21" s="14"/>
      <c r="CI21" s="14">
        <v>1330115906</v>
      </c>
      <c r="CJ21" s="14">
        <v>61420638</v>
      </c>
      <c r="CK21" s="14">
        <v>-85604841</v>
      </c>
      <c r="CL21" s="14"/>
      <c r="CM21" s="14">
        <v>1314548241</v>
      </c>
      <c r="CN21" s="14">
        <v>1345547532</v>
      </c>
      <c r="CO21" s="14">
        <v>1455557343</v>
      </c>
      <c r="CP21" s="63">
        <v>1062.4000000000001</v>
      </c>
      <c r="CQ21" s="14">
        <v>80409153</v>
      </c>
      <c r="CR21" s="14">
        <v>4569355</v>
      </c>
      <c r="CS21" s="61">
        <f t="shared" si="0"/>
        <v>0.71747452858652128</v>
      </c>
      <c r="CT21" s="61"/>
      <c r="CU21" s="61"/>
      <c r="CV21" s="61">
        <f t="shared" si="1"/>
        <v>-2.1573909768437587</v>
      </c>
      <c r="CW21" s="61">
        <f t="shared" si="2"/>
        <v>-15.730275191373348</v>
      </c>
      <c r="CX21" s="61"/>
      <c r="CY21" s="61">
        <f t="shared" si="3"/>
        <v>-913277.45764307224</v>
      </c>
      <c r="CZ21" s="61">
        <f t="shared" si="16"/>
        <v>75686.326242469877</v>
      </c>
      <c r="DA21" s="61">
        <f t="shared" si="4"/>
        <v>30.056563425925702</v>
      </c>
      <c r="DB21" s="61">
        <f t="shared" si="5"/>
        <v>40.901621075466082</v>
      </c>
      <c r="DC21" s="61">
        <f t="shared" si="6"/>
        <v>17.784329919850155</v>
      </c>
      <c r="DD21" s="61">
        <f t="shared" si="7"/>
        <v>43.609970491756187</v>
      </c>
      <c r="DE21" s="61">
        <f t="shared" si="8"/>
        <v>1319270.15625</v>
      </c>
      <c r="DF21" s="61">
        <f t="shared" si="9"/>
        <v>57.236186315830416</v>
      </c>
      <c r="DG21" s="61">
        <f t="shared" si="17"/>
        <v>-8.1758398260731227</v>
      </c>
      <c r="DH21" s="61">
        <f t="shared" si="10"/>
        <v>1.0846603804913761</v>
      </c>
    </row>
    <row r="22" spans="1:112" x14ac:dyDescent="0.3">
      <c r="A22" s="36" t="s">
        <v>16</v>
      </c>
      <c r="B22" s="14">
        <v>3965561500</v>
      </c>
      <c r="C22" s="14">
        <v>309159400</v>
      </c>
      <c r="D22" s="14">
        <v>251535800</v>
      </c>
      <c r="E22" s="14">
        <v>23264900</v>
      </c>
      <c r="F22" s="14">
        <v>4003</v>
      </c>
      <c r="G22" s="14">
        <v>24083181</v>
      </c>
      <c r="H22" s="14">
        <v>162758275</v>
      </c>
      <c r="I22" s="29">
        <f t="shared" si="11"/>
        <v>162758275</v>
      </c>
      <c r="J22" s="14">
        <v>1879715</v>
      </c>
      <c r="K22" s="14">
        <v>21796685</v>
      </c>
      <c r="L22" s="14">
        <v>510000</v>
      </c>
      <c r="M22" s="14">
        <v>138571875</v>
      </c>
      <c r="N22" s="14">
        <v>3739103</v>
      </c>
      <c r="O22" s="14">
        <v>613614945</v>
      </c>
      <c r="P22" s="14">
        <v>3493643800</v>
      </c>
      <c r="Q22" s="14">
        <v>75863100</v>
      </c>
      <c r="R22" s="29">
        <f t="shared" si="12"/>
        <v>75863100</v>
      </c>
      <c r="S22" s="14">
        <v>75863100</v>
      </c>
      <c r="T22" s="14">
        <v>0</v>
      </c>
      <c r="U22" s="14">
        <v>0</v>
      </c>
      <c r="V22" s="14">
        <v>3417780700</v>
      </c>
      <c r="W22" s="14">
        <v>1263106882</v>
      </c>
      <c r="X22" s="14">
        <v>866681300</v>
      </c>
      <c r="Y22" s="14">
        <v>42809050</v>
      </c>
      <c r="Z22" s="14">
        <v>40047200</v>
      </c>
      <c r="AA22" s="14">
        <v>4202500</v>
      </c>
      <c r="AB22" s="14">
        <v>206739800</v>
      </c>
      <c r="AC22" s="14">
        <v>575700</v>
      </c>
      <c r="AD22" s="14">
        <v>182544400</v>
      </c>
      <c r="AE22" s="14">
        <v>595442300</v>
      </c>
      <c r="AF22" s="14">
        <v>9867359</v>
      </c>
      <c r="AG22" s="14">
        <v>0</v>
      </c>
      <c r="AH22" s="14">
        <v>4008232</v>
      </c>
      <c r="AI22" s="14">
        <v>0</v>
      </c>
      <c r="AJ22" s="14">
        <v>14321900</v>
      </c>
      <c r="AK22" s="14">
        <v>0</v>
      </c>
      <c r="AL22" s="14">
        <v>4335922</v>
      </c>
      <c r="AM22" s="14">
        <v>0</v>
      </c>
      <c r="AN22" s="14">
        <v>131187804</v>
      </c>
      <c r="AO22" s="14">
        <v>49658873</v>
      </c>
      <c r="AP22" s="14">
        <v>2251478</v>
      </c>
      <c r="AQ22" s="29">
        <f t="shared" si="18"/>
        <v>3417780700</v>
      </c>
      <c r="AR22" s="14">
        <v>4429548052</v>
      </c>
      <c r="AS22" s="14">
        <v>0</v>
      </c>
      <c r="AT22" s="14">
        <v>0</v>
      </c>
      <c r="AU22" s="14">
        <v>0</v>
      </c>
      <c r="AV22" s="14">
        <v>411008</v>
      </c>
      <c r="AW22" s="14">
        <v>0</v>
      </c>
      <c r="AX22" s="14">
        <v>0</v>
      </c>
      <c r="AY22" s="14">
        <v>7816936</v>
      </c>
      <c r="AZ22" s="14">
        <v>620429600</v>
      </c>
      <c r="BA22" s="29">
        <f t="shared" si="14"/>
        <v>620429600</v>
      </c>
      <c r="BB22" s="14">
        <v>0</v>
      </c>
      <c r="BC22" s="14">
        <v>0</v>
      </c>
      <c r="BD22" s="14">
        <v>36739400</v>
      </c>
      <c r="BE22" s="14">
        <v>0</v>
      </c>
      <c r="BF22" s="14">
        <v>85240300</v>
      </c>
      <c r="BG22" s="14">
        <v>206739800</v>
      </c>
      <c r="BH22" s="14">
        <v>31290100</v>
      </c>
      <c r="BI22" s="14">
        <v>11676100</v>
      </c>
      <c r="BJ22" s="14">
        <v>248743900</v>
      </c>
      <c r="BK22" s="14">
        <v>630633000</v>
      </c>
      <c r="BL22" s="29">
        <f t="shared" si="15"/>
        <v>630633000</v>
      </c>
      <c r="BM22" s="14">
        <v>139923300</v>
      </c>
      <c r="BN22" s="14">
        <v>239242600</v>
      </c>
      <c r="BO22" s="14">
        <v>115099600</v>
      </c>
      <c r="BP22" s="14">
        <v>136367500</v>
      </c>
      <c r="BQ22" s="14">
        <v>122758514</v>
      </c>
      <c r="BR22" s="14">
        <v>66258100</v>
      </c>
      <c r="BS22" s="14">
        <v>30487996</v>
      </c>
      <c r="BT22" s="14">
        <v>0</v>
      </c>
      <c r="BU22" s="14">
        <v>53475700</v>
      </c>
      <c r="BV22" s="14">
        <v>260593</v>
      </c>
      <c r="BW22" s="14">
        <v>16349005</v>
      </c>
      <c r="BX22" s="14">
        <v>20930402</v>
      </c>
      <c r="BY22" s="14">
        <v>65212592</v>
      </c>
      <c r="BZ22" s="14">
        <v>38216</v>
      </c>
      <c r="CA22" s="14">
        <v>7851237</v>
      </c>
      <c r="CB22" s="14">
        <v>102973</v>
      </c>
      <c r="CC22" s="14">
        <v>0</v>
      </c>
      <c r="CD22" s="14">
        <v>3965261500</v>
      </c>
      <c r="CE22" s="14">
        <v>0</v>
      </c>
      <c r="CF22" s="14">
        <v>0</v>
      </c>
      <c r="CG22" s="14"/>
      <c r="CH22" s="14"/>
      <c r="CI22" s="14">
        <v>4055945415</v>
      </c>
      <c r="CJ22" s="14">
        <v>192379279</v>
      </c>
      <c r="CK22" s="14">
        <v>0</v>
      </c>
      <c r="CL22" s="14"/>
      <c r="CM22" s="14">
        <v>4535267828</v>
      </c>
      <c r="CN22" s="14">
        <v>4625342963</v>
      </c>
      <c r="CO22" s="14">
        <v>4418179798</v>
      </c>
      <c r="CP22" s="63">
        <v>1294.4000000000001</v>
      </c>
      <c r="CQ22" s="14">
        <v>742711</v>
      </c>
      <c r="CR22" s="14">
        <v>8883412</v>
      </c>
      <c r="CS22" s="61">
        <f t="shared" si="0"/>
        <v>-7.1304705273137232</v>
      </c>
      <c r="CT22" s="61"/>
      <c r="CU22" s="61"/>
      <c r="CV22" s="61">
        <f t="shared" si="1"/>
        <v>-7.5946037410020724</v>
      </c>
      <c r="CW22" s="61">
        <f t="shared" si="2"/>
        <v>-50.450649794883958</v>
      </c>
      <c r="CX22" s="61"/>
      <c r="CY22" s="61">
        <f t="shared" si="3"/>
        <v>-2917496.1518850429</v>
      </c>
      <c r="CZ22" s="61">
        <f t="shared" si="16"/>
        <v>573.78785537700867</v>
      </c>
      <c r="DA22" s="61">
        <f t="shared" si="4"/>
        <v>11.900399855102487</v>
      </c>
      <c r="DB22" s="61">
        <f t="shared" si="5"/>
        <v>88.099599514469759</v>
      </c>
      <c r="DC22" s="61">
        <f t="shared" si="6"/>
        <v>7.7966963843368209</v>
      </c>
      <c r="DD22" s="61">
        <f t="shared" si="7"/>
        <v>77.032800101260079</v>
      </c>
      <c r="DE22" s="61">
        <f t="shared" si="8"/>
        <v>3063629.0945611866</v>
      </c>
      <c r="DF22" s="61">
        <f t="shared" si="9"/>
        <v>50.383290452614382</v>
      </c>
      <c r="DG22" s="61">
        <f t="shared" si="17"/>
        <v>4.4788714406084571</v>
      </c>
      <c r="DH22" s="61">
        <f t="shared" si="10"/>
        <v>1.8824071380670369</v>
      </c>
    </row>
    <row r="23" spans="1:112" x14ac:dyDescent="0.3">
      <c r="A23" s="36" t="s">
        <v>17</v>
      </c>
      <c r="B23" s="14">
        <v>5439386833.8599997</v>
      </c>
      <c r="C23" s="14">
        <v>566074059.95000005</v>
      </c>
      <c r="D23" s="14">
        <v>421314410.60000002</v>
      </c>
      <c r="E23" s="14">
        <v>69422672.489999995</v>
      </c>
      <c r="F23" s="14">
        <v>1219.8900000000001</v>
      </c>
      <c r="G23" s="14">
        <v>33165915</v>
      </c>
      <c r="H23" s="14">
        <v>198964466.63999999</v>
      </c>
      <c r="I23" s="29">
        <f t="shared" si="11"/>
        <v>198964466.64000002</v>
      </c>
      <c r="J23" s="14">
        <v>9819698.7899999991</v>
      </c>
      <c r="K23" s="14">
        <v>28616220.129999999</v>
      </c>
      <c r="L23" s="14">
        <v>717923.86</v>
      </c>
      <c r="M23" s="14">
        <v>159810623.86000001</v>
      </c>
      <c r="N23" s="14">
        <v>804.49</v>
      </c>
      <c r="O23" s="14">
        <v>769999861.90999997</v>
      </c>
      <c r="P23" s="14">
        <v>4643066669.6400003</v>
      </c>
      <c r="Q23" s="14">
        <v>102429200</v>
      </c>
      <c r="R23" s="29">
        <f t="shared" si="12"/>
        <v>102429200</v>
      </c>
      <c r="S23" s="14">
        <v>26135900</v>
      </c>
      <c r="T23" s="14">
        <v>76293300</v>
      </c>
      <c r="U23" s="14">
        <v>0</v>
      </c>
      <c r="V23" s="14">
        <v>4540637469.6400003</v>
      </c>
      <c r="W23" s="14">
        <v>1154014255.6400001</v>
      </c>
      <c r="X23" s="14">
        <v>2077721257</v>
      </c>
      <c r="Y23" s="14">
        <v>44308599</v>
      </c>
      <c r="Z23" s="14">
        <v>93905656.689999998</v>
      </c>
      <c r="AA23" s="14">
        <v>5046693.5</v>
      </c>
      <c r="AB23" s="14">
        <v>165032647</v>
      </c>
      <c r="AC23" s="14">
        <v>548332.19999999995</v>
      </c>
      <c r="AD23" s="14">
        <v>216478300</v>
      </c>
      <c r="AE23" s="14">
        <v>648344900</v>
      </c>
      <c r="AF23" s="14">
        <v>8976367.7799999993</v>
      </c>
      <c r="AG23" s="14">
        <v>0</v>
      </c>
      <c r="AH23" s="14">
        <v>0</v>
      </c>
      <c r="AI23" s="14">
        <v>0</v>
      </c>
      <c r="AJ23" s="14">
        <v>21351344.260000002</v>
      </c>
      <c r="AK23" s="14">
        <v>20735174</v>
      </c>
      <c r="AL23" s="14">
        <v>12135585.08</v>
      </c>
      <c r="AM23" s="14">
        <v>0</v>
      </c>
      <c r="AN23" s="14">
        <v>68969724</v>
      </c>
      <c r="AO23" s="14">
        <v>1147585.49</v>
      </c>
      <c r="AP23" s="14">
        <v>1921048</v>
      </c>
      <c r="AQ23" s="50">
        <f t="shared" si="18"/>
        <v>4540637469.6400003</v>
      </c>
      <c r="AR23" s="14">
        <v>5413066531.5500002</v>
      </c>
      <c r="AS23" s="14">
        <v>0</v>
      </c>
      <c r="AT23" s="14">
        <v>0</v>
      </c>
      <c r="AU23" s="14">
        <v>0</v>
      </c>
      <c r="AV23" s="14">
        <v>0</v>
      </c>
      <c r="AW23" s="14">
        <v>9202723.9600000009</v>
      </c>
      <c r="AX23" s="14">
        <v>17117578.350000001</v>
      </c>
      <c r="AY23" s="14">
        <v>5451056</v>
      </c>
      <c r="AZ23" s="14">
        <v>474387438</v>
      </c>
      <c r="BA23" s="29">
        <f t="shared" si="14"/>
        <v>474387438</v>
      </c>
      <c r="BB23" s="14">
        <v>0</v>
      </c>
      <c r="BC23" s="14">
        <v>0</v>
      </c>
      <c r="BD23" s="14">
        <v>56183747</v>
      </c>
      <c r="BE23" s="14">
        <v>0</v>
      </c>
      <c r="BF23" s="14">
        <v>96319449</v>
      </c>
      <c r="BG23" s="14">
        <v>192462293</v>
      </c>
      <c r="BH23" s="14">
        <v>95553211</v>
      </c>
      <c r="BI23" s="14">
        <v>13902676</v>
      </c>
      <c r="BJ23" s="14">
        <v>19966062</v>
      </c>
      <c r="BK23" s="14">
        <v>773542400</v>
      </c>
      <c r="BL23" s="29">
        <f t="shared" si="15"/>
        <v>773542400</v>
      </c>
      <c r="BM23" s="14">
        <v>201446441</v>
      </c>
      <c r="BN23" s="14">
        <v>254487361</v>
      </c>
      <c r="BO23" s="14">
        <v>94819938</v>
      </c>
      <c r="BP23" s="14">
        <v>222788660</v>
      </c>
      <c r="BQ23" s="14">
        <v>159434859</v>
      </c>
      <c r="BR23" s="14">
        <v>107855254</v>
      </c>
      <c r="BS23" s="14">
        <v>38162567</v>
      </c>
      <c r="BT23" s="14">
        <v>0</v>
      </c>
      <c r="BU23" s="14">
        <v>50984024</v>
      </c>
      <c r="BV23" s="14">
        <v>874366</v>
      </c>
      <c r="BW23" s="14">
        <v>19855639</v>
      </c>
      <c r="BX23" s="14">
        <v>31664168</v>
      </c>
      <c r="BY23" s="14">
        <v>46793857</v>
      </c>
      <c r="BZ23" s="14">
        <v>1759197</v>
      </c>
      <c r="CA23" s="14">
        <v>5679781</v>
      </c>
      <c r="CB23" s="14">
        <v>457631</v>
      </c>
      <c r="CC23" s="14">
        <v>10106175</v>
      </c>
      <c r="CD23" s="14">
        <v>5427097800</v>
      </c>
      <c r="CE23" s="14">
        <v>0</v>
      </c>
      <c r="CF23" s="14">
        <v>-11978268.359999999</v>
      </c>
      <c r="CG23" s="14"/>
      <c r="CH23" s="14"/>
      <c r="CI23" s="14">
        <v>4078776611</v>
      </c>
      <c r="CJ23" s="14">
        <v>128656854</v>
      </c>
      <c r="CK23" s="14">
        <v>-11978268.359999999</v>
      </c>
      <c r="CL23" s="14"/>
      <c r="CM23" s="14">
        <v>5439386833.8599997</v>
      </c>
      <c r="CN23" s="14">
        <v>5439386833.8599997</v>
      </c>
      <c r="CO23" s="14">
        <v>5439386833.8599997</v>
      </c>
      <c r="CP23" s="63">
        <v>1243</v>
      </c>
      <c r="CQ23" s="14">
        <v>89501907</v>
      </c>
      <c r="CR23" s="14">
        <v>674367</v>
      </c>
      <c r="CS23" s="61">
        <f t="shared" si="0"/>
        <v>22.648754473411074</v>
      </c>
      <c r="CT23" s="61"/>
      <c r="CU23" s="61"/>
      <c r="CV23" s="61">
        <f t="shared" si="1"/>
        <v>-4.3314656311235691</v>
      </c>
      <c r="CW23" s="61">
        <f t="shared" si="2"/>
        <v>-159922.49687379581</v>
      </c>
      <c r="CX23" s="61"/>
      <c r="CY23" s="61">
        <f t="shared" si="3"/>
        <v>-2769424.7292115847</v>
      </c>
      <c r="CZ23" s="61">
        <f t="shared" si="16"/>
        <v>72004.752212389387</v>
      </c>
      <c r="DA23" s="61">
        <f t="shared" si="4"/>
        <v>14.064793513630269</v>
      </c>
      <c r="DB23" s="61">
        <f t="shared" si="5"/>
        <v>85.360111561418407</v>
      </c>
      <c r="DC23" s="61">
        <f t="shared" si="6"/>
        <v>10.430511496402369</v>
      </c>
      <c r="DD23" s="61">
        <f t="shared" si="7"/>
        <v>85.360111561418407</v>
      </c>
      <c r="DE23" s="61">
        <f t="shared" si="8"/>
        <v>4376015.1519388575</v>
      </c>
      <c r="DF23" s="61">
        <f t="shared" si="9"/>
        <v>73.516124866028164</v>
      </c>
      <c r="DG23" s="61">
        <f t="shared" si="17"/>
        <v>0</v>
      </c>
      <c r="DH23" s="61">
        <f t="shared" si="10"/>
        <v>8.8148109743681868E-2</v>
      </c>
    </row>
    <row r="24" spans="1:112" x14ac:dyDescent="0.3">
      <c r="A24" s="36" t="s">
        <v>18</v>
      </c>
      <c r="B24" s="14">
        <v>3868013600</v>
      </c>
      <c r="C24" s="14">
        <v>536933300</v>
      </c>
      <c r="D24" s="14">
        <v>183178900</v>
      </c>
      <c r="E24" s="14">
        <v>16438099.999999998</v>
      </c>
      <c r="F24" s="14">
        <v>2100</v>
      </c>
      <c r="G24" s="14">
        <v>15837600</v>
      </c>
      <c r="H24" s="14">
        <v>161512100</v>
      </c>
      <c r="I24" s="29">
        <f t="shared" si="11"/>
        <v>161512100</v>
      </c>
      <c r="J24" s="14">
        <v>25189000</v>
      </c>
      <c r="K24" s="14">
        <v>18519000</v>
      </c>
      <c r="L24" s="14">
        <v>30881600</v>
      </c>
      <c r="M24" s="14">
        <v>86922500</v>
      </c>
      <c r="N24" s="14">
        <v>1129100</v>
      </c>
      <c r="O24" s="14">
        <v>420195026</v>
      </c>
      <c r="P24" s="14">
        <v>3161770400</v>
      </c>
      <c r="Q24" s="14">
        <v>162034400</v>
      </c>
      <c r="R24" s="29">
        <f t="shared" si="12"/>
        <v>162034400</v>
      </c>
      <c r="S24" s="14">
        <v>77942700</v>
      </c>
      <c r="T24" s="14">
        <v>84091700</v>
      </c>
      <c r="U24" s="14">
        <v>0</v>
      </c>
      <c r="V24" s="14">
        <v>2999736000</v>
      </c>
      <c r="W24" s="14">
        <v>1384280577</v>
      </c>
      <c r="X24" s="14">
        <v>887454900</v>
      </c>
      <c r="Y24" s="14">
        <v>28449178</v>
      </c>
      <c r="Z24" s="14">
        <v>52314900</v>
      </c>
      <c r="AA24" s="14">
        <v>2823300</v>
      </c>
      <c r="AB24" s="14">
        <v>0</v>
      </c>
      <c r="AC24" s="14">
        <v>401700</v>
      </c>
      <c r="AD24" s="14">
        <v>144338200</v>
      </c>
      <c r="AE24" s="14">
        <v>427389400</v>
      </c>
      <c r="AF24" s="14">
        <v>37022700</v>
      </c>
      <c r="AG24" s="14">
        <v>0</v>
      </c>
      <c r="AH24" s="14">
        <v>0</v>
      </c>
      <c r="AI24" s="14">
        <v>0</v>
      </c>
      <c r="AJ24" s="14">
        <v>10317200</v>
      </c>
      <c r="AK24" s="14">
        <v>0</v>
      </c>
      <c r="AL24" s="14">
        <v>9424479</v>
      </c>
      <c r="AM24" s="14">
        <v>0</v>
      </c>
      <c r="AN24" s="14">
        <v>14164152</v>
      </c>
      <c r="AO24" s="14">
        <v>0</v>
      </c>
      <c r="AP24" s="14">
        <v>1355314</v>
      </c>
      <c r="AQ24" s="29">
        <f t="shared" si="18"/>
        <v>2999736000</v>
      </c>
      <c r="AR24" s="14">
        <v>3861344900</v>
      </c>
      <c r="AS24" s="14">
        <v>0</v>
      </c>
      <c r="AT24" s="14">
        <v>0</v>
      </c>
      <c r="AU24" s="14">
        <v>0</v>
      </c>
      <c r="AV24" s="14">
        <v>249000</v>
      </c>
      <c r="AW24" s="14">
        <v>0</v>
      </c>
      <c r="AX24" s="14">
        <v>6419700</v>
      </c>
      <c r="AY24" s="14">
        <v>5011200</v>
      </c>
      <c r="AZ24" s="14">
        <v>340916100</v>
      </c>
      <c r="BA24" s="29">
        <f t="shared" si="14"/>
        <v>340916100</v>
      </c>
      <c r="BB24" s="14">
        <v>3531274</v>
      </c>
      <c r="BC24" s="14">
        <v>22802763</v>
      </c>
      <c r="BD24" s="14">
        <v>10139442</v>
      </c>
      <c r="BE24" s="14">
        <v>0</v>
      </c>
      <c r="BF24" s="14">
        <v>59853845</v>
      </c>
      <c r="BG24" s="14">
        <v>135740024</v>
      </c>
      <c r="BH24" s="14">
        <v>66062379</v>
      </c>
      <c r="BI24" s="14">
        <v>9583811</v>
      </c>
      <c r="BJ24" s="14">
        <v>33202562</v>
      </c>
      <c r="BK24" s="14">
        <v>532720600</v>
      </c>
      <c r="BL24" s="29">
        <f t="shared" si="15"/>
        <v>532720600</v>
      </c>
      <c r="BM24" s="14">
        <v>154541335</v>
      </c>
      <c r="BN24" s="14">
        <v>138003481</v>
      </c>
      <c r="BO24" s="14">
        <v>58261906</v>
      </c>
      <c r="BP24" s="14">
        <v>181913878</v>
      </c>
      <c r="BQ24" s="14">
        <v>86946700</v>
      </c>
      <c r="BR24" s="14">
        <v>55066900</v>
      </c>
      <c r="BS24" s="14">
        <v>25121790</v>
      </c>
      <c r="BT24" s="14">
        <v>0</v>
      </c>
      <c r="BU24" s="14">
        <v>48789600</v>
      </c>
      <c r="BV24" s="14">
        <v>649900</v>
      </c>
      <c r="BW24" s="14">
        <v>16772200</v>
      </c>
      <c r="BX24" s="14">
        <v>2524700</v>
      </c>
      <c r="BY24" s="14">
        <v>25327600</v>
      </c>
      <c r="BZ24" s="14">
        <v>340600</v>
      </c>
      <c r="CA24" s="14">
        <v>136008100</v>
      </c>
      <c r="CB24" s="14">
        <v>333600</v>
      </c>
      <c r="CC24" s="14">
        <v>312900</v>
      </c>
      <c r="CD24" s="14">
        <v>3673923100</v>
      </c>
      <c r="CE24" s="14">
        <v>0</v>
      </c>
      <c r="CF24" s="14">
        <v>0</v>
      </c>
      <c r="CG24" s="14"/>
      <c r="CH24" s="14"/>
      <c r="CI24" s="14">
        <v>2770729529</v>
      </c>
      <c r="CJ24" s="14">
        <v>111922853</v>
      </c>
      <c r="CK24" s="14">
        <v>-154744731</v>
      </c>
      <c r="CL24" s="14"/>
      <c r="CM24" s="14">
        <v>2482899790</v>
      </c>
      <c r="CN24" s="14">
        <v>2598800564</v>
      </c>
      <c r="CO24" s="14">
        <v>2936628512</v>
      </c>
      <c r="CP24" s="63">
        <v>909.9</v>
      </c>
      <c r="CQ24" s="14">
        <v>172120166</v>
      </c>
      <c r="CR24" s="14">
        <v>8197878</v>
      </c>
      <c r="CS24" s="61">
        <f t="shared" si="0"/>
        <v>25.474605828686848</v>
      </c>
      <c r="CT24" s="61"/>
      <c r="CU24" s="61"/>
      <c r="CV24" s="61">
        <f t="shared" si="1"/>
        <v>-2.966995170989744</v>
      </c>
      <c r="CW24" s="61">
        <f t="shared" si="2"/>
        <v>-98.125722256664602</v>
      </c>
      <c r="CX24" s="61"/>
      <c r="CY24" s="61">
        <f t="shared" si="3"/>
        <v>-2400491.2429937357</v>
      </c>
      <c r="CZ24" s="61">
        <f t="shared" si="16"/>
        <v>189163.8267941532</v>
      </c>
      <c r="DA24" s="61">
        <f t="shared" si="4"/>
        <v>18.056953057248819</v>
      </c>
      <c r="DB24" s="61">
        <f t="shared" si="5"/>
        <v>81.741449926649693</v>
      </c>
      <c r="DC24" s="61">
        <f t="shared" si="6"/>
        <v>14.614712539846032</v>
      </c>
      <c r="DD24" s="61">
        <f t="shared" si="7"/>
        <v>127.34184491594</v>
      </c>
      <c r="DE24" s="61">
        <f t="shared" si="8"/>
        <v>4251031.5419276841</v>
      </c>
      <c r="DF24" s="61">
        <f t="shared" si="9"/>
        <v>127.78192667135475</v>
      </c>
      <c r="DG24" s="61">
        <f t="shared" si="17"/>
        <v>-12.999379509138818</v>
      </c>
      <c r="DH24" s="61">
        <f t="shared" si="10"/>
        <v>1.1737321199337842</v>
      </c>
    </row>
    <row r="25" spans="1:112" x14ac:dyDescent="0.3">
      <c r="A25" s="36" t="s">
        <v>19</v>
      </c>
      <c r="B25" s="14">
        <v>3630142190</v>
      </c>
      <c r="C25" s="14">
        <v>468189000</v>
      </c>
      <c r="D25" s="14">
        <v>258733283</v>
      </c>
      <c r="E25" s="14">
        <v>28255729</v>
      </c>
      <c r="F25" s="14">
        <v>1300</v>
      </c>
      <c r="G25" s="14">
        <v>53421744</v>
      </c>
      <c r="H25" s="14">
        <v>163450300</v>
      </c>
      <c r="I25" s="29">
        <f t="shared" si="11"/>
        <v>163450300</v>
      </c>
      <c r="J25" s="14">
        <v>12693000</v>
      </c>
      <c r="K25" s="14">
        <v>21536300</v>
      </c>
      <c r="L25" s="14">
        <v>626100</v>
      </c>
      <c r="M25" s="14">
        <v>128594900</v>
      </c>
      <c r="N25" s="14">
        <v>675800.00000000012</v>
      </c>
      <c r="O25" s="14">
        <v>431868990</v>
      </c>
      <c r="P25" s="14">
        <v>3699039100</v>
      </c>
      <c r="Q25" s="14">
        <v>103833900</v>
      </c>
      <c r="R25" s="29">
        <f t="shared" si="12"/>
        <v>103833900</v>
      </c>
      <c r="S25" s="14">
        <v>45750496</v>
      </c>
      <c r="T25" s="14">
        <v>58083404</v>
      </c>
      <c r="U25" s="14">
        <v>0</v>
      </c>
      <c r="V25" s="14">
        <v>3595205199.9999995</v>
      </c>
      <c r="W25" s="14">
        <v>1677957530.9999995</v>
      </c>
      <c r="X25" s="14">
        <v>716334403</v>
      </c>
      <c r="Y25" s="14">
        <v>47285452</v>
      </c>
      <c r="Z25" s="14">
        <v>55253547</v>
      </c>
      <c r="AA25" s="14">
        <v>3613323</v>
      </c>
      <c r="AB25" s="14">
        <v>109363732</v>
      </c>
      <c r="AC25" s="14">
        <v>511030</v>
      </c>
      <c r="AD25" s="14">
        <v>219132578</v>
      </c>
      <c r="AE25" s="14">
        <v>587282809</v>
      </c>
      <c r="AF25" s="14">
        <v>10597861</v>
      </c>
      <c r="AG25" s="14">
        <v>0</v>
      </c>
      <c r="AH25" s="14">
        <v>0</v>
      </c>
      <c r="AI25" s="14">
        <v>0</v>
      </c>
      <c r="AJ25" s="14">
        <v>18363490</v>
      </c>
      <c r="AK25" s="14">
        <v>0</v>
      </c>
      <c r="AL25" s="14">
        <v>10985999</v>
      </c>
      <c r="AM25" s="14">
        <v>0</v>
      </c>
      <c r="AN25" s="14">
        <v>89361696</v>
      </c>
      <c r="AO25" s="14">
        <v>46675060</v>
      </c>
      <c r="AP25" s="14">
        <v>2486689</v>
      </c>
      <c r="AQ25" s="29">
        <f>SUM(W25:AP25)</f>
        <v>3595205199.9999995</v>
      </c>
      <c r="AR25" s="14">
        <v>3692641313</v>
      </c>
      <c r="AS25" s="14">
        <v>0</v>
      </c>
      <c r="AT25" s="14">
        <v>0</v>
      </c>
      <c r="AU25" s="14">
        <v>0</v>
      </c>
      <c r="AV25" s="14">
        <v>1295269</v>
      </c>
      <c r="AW25" s="14">
        <v>1286400</v>
      </c>
      <c r="AX25" s="14">
        <v>238105</v>
      </c>
      <c r="AY25" s="14">
        <v>8392500</v>
      </c>
      <c r="AZ25" s="14">
        <v>390005700</v>
      </c>
      <c r="BA25" s="29">
        <f t="shared" si="14"/>
        <v>390005700</v>
      </c>
      <c r="BB25" s="14">
        <v>0</v>
      </c>
      <c r="BC25" s="14">
        <v>0</v>
      </c>
      <c r="BD25" s="14">
        <v>36699498</v>
      </c>
      <c r="BE25" s="14">
        <v>17866199</v>
      </c>
      <c r="BF25" s="14">
        <v>58440400</v>
      </c>
      <c r="BG25" s="14">
        <v>138763039</v>
      </c>
      <c r="BH25" s="14">
        <v>80851342</v>
      </c>
      <c r="BI25" s="14">
        <v>16227105</v>
      </c>
      <c r="BJ25" s="14">
        <v>41158117</v>
      </c>
      <c r="BK25" s="14">
        <v>604626100</v>
      </c>
      <c r="BL25" s="29">
        <f t="shared" si="15"/>
        <v>604626100</v>
      </c>
      <c r="BM25" s="14">
        <v>160787892</v>
      </c>
      <c r="BN25" s="14">
        <v>230895230</v>
      </c>
      <c r="BO25" s="14">
        <v>83505840</v>
      </c>
      <c r="BP25" s="14">
        <v>129437138</v>
      </c>
      <c r="BQ25" s="14">
        <v>136539200</v>
      </c>
      <c r="BR25" s="14">
        <v>85465499</v>
      </c>
      <c r="BS25" s="14">
        <v>44055641</v>
      </c>
      <c r="BT25" s="14">
        <v>0</v>
      </c>
      <c r="BU25" s="14">
        <v>79478200</v>
      </c>
      <c r="BV25" s="14">
        <v>1513000</v>
      </c>
      <c r="BW25" s="14">
        <v>23242900</v>
      </c>
      <c r="BX25" s="14">
        <v>35740400</v>
      </c>
      <c r="BY25" s="14">
        <v>60400700.000000007</v>
      </c>
      <c r="BZ25" s="14">
        <v>5218900.0000000009</v>
      </c>
      <c r="CA25" s="14">
        <v>4650500</v>
      </c>
      <c r="CB25" s="14">
        <v>1204800</v>
      </c>
      <c r="CC25" s="14">
        <v>16822900</v>
      </c>
      <c r="CD25" s="14">
        <v>3627407090</v>
      </c>
      <c r="CE25" s="14">
        <v>0</v>
      </c>
      <c r="CF25" s="14">
        <v>183799.99999999997</v>
      </c>
      <c r="CG25" s="14"/>
      <c r="CH25" s="14"/>
      <c r="CI25" s="14">
        <v>3495517119</v>
      </c>
      <c r="CJ25" s="14">
        <v>74463340</v>
      </c>
      <c r="CK25" s="14">
        <v>-61279356</v>
      </c>
      <c r="CL25" s="14"/>
      <c r="CM25" s="14">
        <v>3155648392</v>
      </c>
      <c r="CN25" s="14">
        <v>3712377163</v>
      </c>
      <c r="CO25" s="14">
        <v>3168998840</v>
      </c>
      <c r="CP25" s="63">
        <v>1045</v>
      </c>
      <c r="CQ25" s="14">
        <v>55622321</v>
      </c>
      <c r="CR25" s="14">
        <v>0</v>
      </c>
      <c r="CS25" s="61">
        <f t="shared" si="0"/>
        <v>1.6572830443316602</v>
      </c>
      <c r="CT25" s="61"/>
      <c r="CU25" s="61"/>
      <c r="CV25" s="61">
        <f t="shared" si="1"/>
        <v>-4.5340399481159581</v>
      </c>
      <c r="CW25" s="61">
        <f t="shared" si="2"/>
        <v>-109.18546907369043</v>
      </c>
      <c r="CX25" s="61"/>
      <c r="CY25" s="61">
        <f t="shared" si="3"/>
        <v>-2811809.7215311006</v>
      </c>
      <c r="CZ25" s="61">
        <f t="shared" si="16"/>
        <v>53227.101435406701</v>
      </c>
      <c r="DA25" s="61">
        <f t="shared" si="4"/>
        <v>17.399850114411084</v>
      </c>
      <c r="DB25" s="61">
        <f t="shared" si="5"/>
        <v>101.89791215864193</v>
      </c>
      <c r="DC25" s="61">
        <f t="shared" si="6"/>
        <v>12.906988060168345</v>
      </c>
      <c r="DD25" s="61">
        <f t="shared" si="7"/>
        <v>117.21962146915892</v>
      </c>
      <c r="DE25" s="61">
        <f t="shared" si="8"/>
        <v>3473820.2775119618</v>
      </c>
      <c r="DF25" s="61">
        <f t="shared" si="9"/>
        <v>108.40996015944557</v>
      </c>
      <c r="DG25" s="61">
        <f t="shared" si="17"/>
        <v>14.636937443093521</v>
      </c>
      <c r="DH25" s="61">
        <f t="shared" si="10"/>
        <v>0</v>
      </c>
    </row>
    <row r="26" spans="1:112" x14ac:dyDescent="0.3">
      <c r="BO26" s="62"/>
    </row>
    <row r="27" spans="1:112" x14ac:dyDescent="0.3">
      <c r="BI27" s="62"/>
    </row>
    <row r="29" spans="1:112" x14ac:dyDescent="0.3">
      <c r="CG29" s="45">
        <v>1083493901.96</v>
      </c>
      <c r="CH29" s="45">
        <v>148017436.06999999</v>
      </c>
    </row>
  </sheetData>
  <pageMargins left="0.7" right="0.7" top="0.75" bottom="0.75" header="0.3" footer="0.3"/>
  <pageSetup paperSize="9" scale="77" orientation="portrait" r:id="rId1"/>
  <colBreaks count="2" manualBreakCount="2">
    <brk id="29" max="24" man="1"/>
    <brk id="3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29"/>
  <sheetViews>
    <sheetView view="pageBreakPreview" zoomScale="80" zoomScaleNormal="100" zoomScaleSheetLayoutView="80" workbookViewId="0">
      <selection activeCell="J2" sqref="J2:Q25"/>
    </sheetView>
  </sheetViews>
  <sheetFormatPr defaultRowHeight="14.4" x14ac:dyDescent="0.3"/>
  <cols>
    <col min="1" max="1" width="22.109375" customWidth="1"/>
    <col min="2" max="2" width="13.88671875" customWidth="1"/>
    <col min="3" max="3" width="14.109375" customWidth="1"/>
    <col min="4" max="4" width="13.33203125" customWidth="1"/>
    <col min="5" max="5" width="11.6640625" customWidth="1"/>
    <col min="6" max="6" width="13.6640625" customWidth="1"/>
    <col min="7" max="7" width="13.109375" customWidth="1"/>
    <col min="8" max="13" width="13" customWidth="1"/>
    <col min="14" max="14" width="10.77734375" customWidth="1"/>
    <col min="15" max="15" width="13.109375" customWidth="1"/>
    <col min="16" max="16" width="13" customWidth="1"/>
    <col min="17" max="27" width="12.6640625" customWidth="1"/>
    <col min="28" max="28" width="12.6640625" style="45" customWidth="1"/>
    <col min="29" max="29" width="12.6640625" customWidth="1"/>
    <col min="30" max="30" width="12.6640625" style="45" customWidth="1"/>
    <col min="31" max="34" width="12.6640625" customWidth="1"/>
    <col min="35" max="35" width="12.6640625" style="45" customWidth="1"/>
    <col min="36" max="36" width="12.6640625" customWidth="1"/>
    <col min="37" max="39" width="12.6640625" style="45" customWidth="1"/>
    <col min="40" max="40" width="12.6640625" customWidth="1"/>
    <col min="41" max="41" width="12.6640625" style="45" customWidth="1"/>
    <col min="42" max="43" width="12.6640625" customWidth="1"/>
    <col min="44" max="44" width="13.77734375" customWidth="1"/>
    <col min="45" max="45" width="12.6640625" customWidth="1"/>
    <col min="46" max="47" width="12.6640625" style="45" customWidth="1"/>
    <col min="48" max="50" width="12.6640625" customWidth="1"/>
    <col min="51" max="51" width="12.21875" customWidth="1"/>
    <col min="52" max="62" width="13.21875" customWidth="1"/>
    <col min="63" max="68" width="13.88671875" customWidth="1"/>
    <col min="69" max="72" width="12.88671875" customWidth="1"/>
    <col min="73" max="73" width="11.77734375" customWidth="1"/>
    <col min="74" max="74" width="10.109375" customWidth="1"/>
    <col min="75" max="75" width="11" customWidth="1"/>
    <col min="76" max="76" width="12" customWidth="1"/>
    <col min="77" max="77" width="13.77734375" customWidth="1"/>
    <col min="78" max="79" width="12" customWidth="1"/>
    <col min="80" max="80" width="11.21875" customWidth="1"/>
    <col min="81" max="81" width="12.21875" customWidth="1"/>
    <col min="82" max="82" width="14.109375" customWidth="1"/>
    <col min="83" max="83" width="11" customWidth="1"/>
    <col min="84" max="84" width="13.88671875" customWidth="1"/>
    <col min="85" max="86" width="0" hidden="1" customWidth="1"/>
    <col min="87" max="87" width="13.109375" customWidth="1"/>
    <col min="88" max="88" width="14.6640625" customWidth="1"/>
    <col min="89" max="89" width="12.6640625" customWidth="1"/>
    <col min="90" max="90" width="0" hidden="1" customWidth="1"/>
    <col min="91" max="91" width="16" customWidth="1"/>
    <col min="92" max="92" width="14.109375" customWidth="1"/>
    <col min="93" max="96" width="14.6640625" customWidth="1"/>
    <col min="97" max="97" width="12.33203125" customWidth="1"/>
    <col min="98" max="99" width="0" hidden="1" customWidth="1"/>
    <col min="100" max="100" width="9.21875" bestFit="1" customWidth="1"/>
    <col min="101" max="101" width="13.21875" customWidth="1"/>
    <col min="102" max="102" width="0.21875" customWidth="1"/>
    <col min="103" max="103" width="13.88671875" customWidth="1"/>
    <col min="104" max="104" width="13.109375" customWidth="1"/>
    <col min="105" max="105" width="10.109375" bestFit="1" customWidth="1"/>
    <col min="106" max="106" width="11.109375" bestFit="1" customWidth="1"/>
    <col min="107" max="107" width="11.44140625" customWidth="1"/>
    <col min="108" max="108" width="11.109375" bestFit="1" customWidth="1"/>
    <col min="109" max="109" width="12.33203125" customWidth="1"/>
    <col min="110" max="110" width="9.21875" bestFit="1" customWidth="1"/>
    <col min="111" max="111" width="11.109375" customWidth="1"/>
    <col min="112" max="112" width="9.21875" bestFit="1" customWidth="1"/>
  </cols>
  <sheetData>
    <row r="1" spans="1:112" ht="132" x14ac:dyDescent="0.3">
      <c r="A1" s="34" t="s">
        <v>0</v>
      </c>
      <c r="B1" s="37" t="s">
        <v>60</v>
      </c>
      <c r="C1" s="37" t="s">
        <v>49</v>
      </c>
      <c r="D1" s="37" t="s">
        <v>50</v>
      </c>
      <c r="E1" s="37" t="s">
        <v>51</v>
      </c>
      <c r="F1" s="37" t="s">
        <v>52</v>
      </c>
      <c r="G1" s="37" t="s">
        <v>53</v>
      </c>
      <c r="H1" s="37" t="s">
        <v>54</v>
      </c>
      <c r="I1" s="47" t="s">
        <v>87</v>
      </c>
      <c r="J1" s="53">
        <v>21000000</v>
      </c>
      <c r="K1" s="53">
        <v>22000000</v>
      </c>
      <c r="L1" s="53">
        <v>24000000</v>
      </c>
      <c r="M1" s="53">
        <v>25000000</v>
      </c>
      <c r="N1" s="37" t="s">
        <v>55</v>
      </c>
      <c r="O1" s="37" t="s">
        <v>56</v>
      </c>
      <c r="P1" s="37" t="s">
        <v>57</v>
      </c>
      <c r="Q1" s="37" t="s">
        <v>58</v>
      </c>
      <c r="R1" s="48" t="s">
        <v>87</v>
      </c>
      <c r="S1" s="46" t="s">
        <v>84</v>
      </c>
      <c r="T1" s="46" t="s">
        <v>85</v>
      </c>
      <c r="U1" s="46" t="s">
        <v>101</v>
      </c>
      <c r="V1" s="37" t="s">
        <v>59</v>
      </c>
      <c r="W1" s="46" t="s">
        <v>86</v>
      </c>
      <c r="X1" s="46">
        <v>41030800</v>
      </c>
      <c r="Y1" s="46">
        <v>41030900</v>
      </c>
      <c r="Z1" s="46">
        <v>41031000</v>
      </c>
      <c r="AA1" s="46">
        <v>41032600</v>
      </c>
      <c r="AB1" s="46">
        <v>41033500</v>
      </c>
      <c r="AC1" s="46">
        <v>41033700</v>
      </c>
      <c r="AD1" s="46">
        <v>41033900</v>
      </c>
      <c r="AE1" s="46">
        <v>41034200</v>
      </c>
      <c r="AF1" s="46">
        <v>41034500</v>
      </c>
      <c r="AG1" s="46">
        <v>41034900</v>
      </c>
      <c r="AH1" s="46">
        <v>41035100</v>
      </c>
      <c r="AI1" s="46">
        <v>41035700</v>
      </c>
      <c r="AJ1" s="46">
        <v>41035800</v>
      </c>
      <c r="AK1" s="46">
        <v>41035900</v>
      </c>
      <c r="AL1" s="46">
        <v>41036100</v>
      </c>
      <c r="AM1" s="46">
        <v>41036200</v>
      </c>
      <c r="AN1" s="46">
        <v>41036600</v>
      </c>
      <c r="AO1" s="46">
        <v>41037000</v>
      </c>
      <c r="AP1" s="46">
        <v>41039700</v>
      </c>
      <c r="AQ1" s="47" t="s">
        <v>87</v>
      </c>
      <c r="AR1" s="46">
        <v>90010200</v>
      </c>
      <c r="AS1" s="46">
        <v>41010200</v>
      </c>
      <c r="AT1" s="46">
        <v>41010900</v>
      </c>
      <c r="AU1" s="46">
        <v>41020900</v>
      </c>
      <c r="AV1" s="46">
        <v>41030300</v>
      </c>
      <c r="AW1" s="46">
        <v>41030400</v>
      </c>
      <c r="AX1" s="46">
        <v>41035000</v>
      </c>
      <c r="AY1" s="37" t="s">
        <v>26</v>
      </c>
      <c r="AZ1" s="37" t="s">
        <v>27</v>
      </c>
      <c r="BA1" s="47" t="s">
        <v>87</v>
      </c>
      <c r="BB1" s="53">
        <v>70101</v>
      </c>
      <c r="BC1" s="53">
        <v>70201</v>
      </c>
      <c r="BD1" s="53">
        <v>70301</v>
      </c>
      <c r="BE1" s="53">
        <v>70302</v>
      </c>
      <c r="BF1" s="53">
        <v>70304</v>
      </c>
      <c r="BG1" s="53">
        <v>70501</v>
      </c>
      <c r="BH1" s="53">
        <v>70601</v>
      </c>
      <c r="BI1" s="53">
        <v>70701</v>
      </c>
      <c r="BJ1" s="53" t="s">
        <v>97</v>
      </c>
      <c r="BK1" s="37" t="s">
        <v>28</v>
      </c>
      <c r="BL1" s="47" t="s">
        <v>87</v>
      </c>
      <c r="BM1" s="53">
        <v>80101</v>
      </c>
      <c r="BN1" s="53">
        <v>80201</v>
      </c>
      <c r="BO1" s="53">
        <v>80209</v>
      </c>
      <c r="BP1" s="53" t="s">
        <v>97</v>
      </c>
      <c r="BQ1" s="37" t="s">
        <v>29</v>
      </c>
      <c r="BR1" s="53">
        <v>90901</v>
      </c>
      <c r="BS1" s="53" t="s">
        <v>97</v>
      </c>
      <c r="BT1" s="37" t="s">
        <v>30</v>
      </c>
      <c r="BU1" s="37" t="s">
        <v>31</v>
      </c>
      <c r="BV1" s="37" t="s">
        <v>32</v>
      </c>
      <c r="BW1" s="37" t="s">
        <v>33</v>
      </c>
      <c r="BX1" s="37" t="s">
        <v>34</v>
      </c>
      <c r="BY1" s="37" t="s">
        <v>35</v>
      </c>
      <c r="BZ1" s="37" t="s">
        <v>36</v>
      </c>
      <c r="CA1" s="37" t="s">
        <v>37</v>
      </c>
      <c r="CB1" s="37" t="s">
        <v>38</v>
      </c>
      <c r="CC1" s="37" t="s">
        <v>39</v>
      </c>
      <c r="CD1" s="37" t="s">
        <v>40</v>
      </c>
      <c r="CE1" s="37" t="s">
        <v>41</v>
      </c>
      <c r="CF1" s="37" t="s">
        <v>42</v>
      </c>
      <c r="CG1" s="37" t="s">
        <v>20</v>
      </c>
      <c r="CH1" s="37" t="s">
        <v>21</v>
      </c>
      <c r="CI1" s="37" t="s">
        <v>62</v>
      </c>
      <c r="CJ1" s="37" t="s">
        <v>61</v>
      </c>
      <c r="CK1" s="37" t="s">
        <v>48</v>
      </c>
      <c r="CL1" s="37" t="s">
        <v>25</v>
      </c>
      <c r="CM1" s="37" t="s">
        <v>45</v>
      </c>
      <c r="CN1" s="37" t="s">
        <v>46</v>
      </c>
      <c r="CO1" s="37" t="s">
        <v>47</v>
      </c>
      <c r="CP1" s="60" t="s">
        <v>80</v>
      </c>
      <c r="CQ1" s="37" t="s">
        <v>81</v>
      </c>
      <c r="CR1" s="37" t="s">
        <v>100</v>
      </c>
      <c r="CS1" s="42" t="s">
        <v>65</v>
      </c>
      <c r="CT1" s="42" t="s">
        <v>66</v>
      </c>
      <c r="CU1" s="42" t="s">
        <v>67</v>
      </c>
      <c r="CV1" s="42" t="s">
        <v>68</v>
      </c>
      <c r="CW1" s="42" t="s">
        <v>69</v>
      </c>
      <c r="CX1" s="42" t="s">
        <v>70</v>
      </c>
      <c r="CY1" s="42" t="s">
        <v>71</v>
      </c>
      <c r="CZ1" s="42" t="s">
        <v>72</v>
      </c>
      <c r="DA1" s="42" t="s">
        <v>73</v>
      </c>
      <c r="DB1" s="42" t="s">
        <v>74</v>
      </c>
      <c r="DC1" s="42" t="s">
        <v>75</v>
      </c>
      <c r="DD1" s="42" t="s">
        <v>76</v>
      </c>
      <c r="DE1" s="42" t="s">
        <v>77</v>
      </c>
      <c r="DF1" s="42" t="s">
        <v>78</v>
      </c>
      <c r="DG1" s="42" t="s">
        <v>79</v>
      </c>
      <c r="DH1" s="42" t="s">
        <v>83</v>
      </c>
    </row>
    <row r="2" spans="1:112" x14ac:dyDescent="0.3">
      <c r="A2" s="35" t="s">
        <v>63</v>
      </c>
      <c r="B2" s="14">
        <v>5581737087.1899996</v>
      </c>
      <c r="C2" s="14">
        <v>490582383.48000002</v>
      </c>
      <c r="D2" s="14">
        <v>352607107.68000001</v>
      </c>
      <c r="E2" s="14">
        <v>45790361.759999998</v>
      </c>
      <c r="F2" s="14">
        <v>13935.48</v>
      </c>
      <c r="G2" s="14">
        <v>31617534.5</v>
      </c>
      <c r="H2" s="14">
        <v>315613012.49000001</v>
      </c>
      <c r="I2" s="29">
        <f>SUM(J2:M2)</f>
        <v>315613012.49000001</v>
      </c>
      <c r="J2" s="14">
        <v>1250752.73</v>
      </c>
      <c r="K2" s="14">
        <v>28128337.440000001</v>
      </c>
      <c r="L2" s="14">
        <v>1751700.19</v>
      </c>
      <c r="M2" s="14">
        <v>284482222.13</v>
      </c>
      <c r="N2" s="14">
        <v>16469.03</v>
      </c>
      <c r="O2" s="14">
        <v>806690892.79999995</v>
      </c>
      <c r="P2" s="14">
        <v>4451374821.4200001</v>
      </c>
      <c r="Q2" s="14">
        <v>130642700</v>
      </c>
      <c r="R2" s="29">
        <f>S2+T2+U2</f>
        <v>130642700</v>
      </c>
      <c r="S2" s="14">
        <v>72812100</v>
      </c>
      <c r="T2" s="14">
        <v>57830600</v>
      </c>
      <c r="U2" s="14">
        <v>0</v>
      </c>
      <c r="V2" s="14">
        <v>4320732121.4200001</v>
      </c>
      <c r="W2" s="14">
        <v>1712567205.03</v>
      </c>
      <c r="X2" s="14">
        <v>690492600</v>
      </c>
      <c r="Y2" s="14">
        <v>65557816.719999999</v>
      </c>
      <c r="Z2" s="14">
        <v>104687701.86</v>
      </c>
      <c r="AA2" s="14">
        <v>5560700</v>
      </c>
      <c r="AB2" s="14">
        <v>272543900</v>
      </c>
      <c r="AC2" s="14">
        <v>712800</v>
      </c>
      <c r="AD2" s="14">
        <v>261908200</v>
      </c>
      <c r="AE2" s="14">
        <v>857626500</v>
      </c>
      <c r="AF2" s="14">
        <v>12282458.02</v>
      </c>
      <c r="AG2" s="14">
        <v>1301300</v>
      </c>
      <c r="AH2" s="14">
        <v>0</v>
      </c>
      <c r="AI2" s="14">
        <v>0</v>
      </c>
      <c r="AJ2" s="14">
        <v>24614820.760000002</v>
      </c>
      <c r="AK2" s="14">
        <v>0</v>
      </c>
      <c r="AL2" s="14">
        <v>15145253.529999999</v>
      </c>
      <c r="AM2" s="14">
        <v>0</v>
      </c>
      <c r="AN2" s="14">
        <v>229873626.24000001</v>
      </c>
      <c r="AO2" s="14">
        <v>62842186.399999999</v>
      </c>
      <c r="AP2" s="14">
        <v>3015052.86</v>
      </c>
      <c r="AQ2" s="29">
        <f>SUM(W2:AP2)</f>
        <v>4320732121.4199991</v>
      </c>
      <c r="AR2" s="14">
        <v>5258065714.2200003</v>
      </c>
      <c r="AS2" s="14">
        <v>0</v>
      </c>
      <c r="AT2" s="14">
        <v>0</v>
      </c>
      <c r="AU2" s="14">
        <v>0</v>
      </c>
      <c r="AV2" s="14">
        <v>0</v>
      </c>
      <c r="AW2" s="14">
        <v>4836434.3899999997</v>
      </c>
      <c r="AX2" s="14">
        <v>318834938.57999998</v>
      </c>
      <c r="AY2" s="14">
        <v>4925180.63</v>
      </c>
      <c r="AZ2" s="14">
        <v>673846753.88999999</v>
      </c>
      <c r="BA2" s="29">
        <f>SUM(BB2:BJ2)</f>
        <v>673846753.88999999</v>
      </c>
      <c r="BB2" s="14">
        <v>0</v>
      </c>
      <c r="BC2" s="14">
        <v>0</v>
      </c>
      <c r="BD2" s="14">
        <v>9557888.0099999998</v>
      </c>
      <c r="BE2" s="14">
        <v>23716650.91</v>
      </c>
      <c r="BF2" s="14">
        <v>124201430.25</v>
      </c>
      <c r="BG2" s="14">
        <v>309919738.61000001</v>
      </c>
      <c r="BH2" s="14">
        <v>150315046.03999999</v>
      </c>
      <c r="BI2" s="14">
        <v>14456473.98</v>
      </c>
      <c r="BJ2" s="14">
        <v>41679526.089999914</v>
      </c>
      <c r="BK2" s="14">
        <v>1317145518.4400001</v>
      </c>
      <c r="BL2" s="29">
        <f>SUM(BM2:BP2)</f>
        <v>1317145518.4400001</v>
      </c>
      <c r="BM2" s="14">
        <v>560184101.13999999</v>
      </c>
      <c r="BN2" s="14">
        <v>395956129.11000001</v>
      </c>
      <c r="BO2" s="14">
        <v>125623682.19</v>
      </c>
      <c r="BP2" s="14">
        <v>235381606</v>
      </c>
      <c r="BQ2" s="14">
        <v>139895639.06999999</v>
      </c>
      <c r="BR2" s="14">
        <v>85028676.799999997</v>
      </c>
      <c r="BS2" s="14">
        <v>54866962.269999996</v>
      </c>
      <c r="BT2" s="14">
        <v>154756406.34</v>
      </c>
      <c r="BU2" s="14">
        <v>64904182.600000001</v>
      </c>
      <c r="BV2" s="14">
        <v>2477865</v>
      </c>
      <c r="BW2" s="14">
        <v>33689957.25</v>
      </c>
      <c r="BX2" s="14">
        <v>33292453.02</v>
      </c>
      <c r="BY2" s="14">
        <v>80019361.189999998</v>
      </c>
      <c r="BZ2" s="14">
        <v>3442843.73</v>
      </c>
      <c r="CA2" s="14">
        <v>3173509.34</v>
      </c>
      <c r="CB2" s="14">
        <v>36569213.030000001</v>
      </c>
      <c r="CC2" s="14">
        <v>3180569.77</v>
      </c>
      <c r="CD2" s="14">
        <v>5490803864.0799999</v>
      </c>
      <c r="CE2" s="14">
        <v>-2760000</v>
      </c>
      <c r="CF2" s="14">
        <v>-75073429.340000004</v>
      </c>
      <c r="CG2" s="14"/>
      <c r="CH2" s="14"/>
      <c r="CI2" s="14">
        <v>5255364347.79</v>
      </c>
      <c r="CJ2" s="14">
        <v>235439516.29000002</v>
      </c>
      <c r="CK2" s="14">
        <v>-75073429.340000004</v>
      </c>
      <c r="CL2" s="14"/>
      <c r="CM2" s="14">
        <v>5246898591.9899998</v>
      </c>
      <c r="CN2" s="14">
        <v>5451931103.1400003</v>
      </c>
      <c r="CO2" s="14">
        <v>5581737087.1899996</v>
      </c>
      <c r="CP2" s="63">
        <v>1602.2</v>
      </c>
      <c r="CQ2" s="14">
        <v>75073429.340000004</v>
      </c>
      <c r="CR2" s="14">
        <v>21900000</v>
      </c>
      <c r="CS2" s="61">
        <f t="shared" ref="CS2:CS25" si="0">(B2-CI2-CJ2)/B2*100</f>
        <v>1.6291204993995496</v>
      </c>
      <c r="CT2" s="61"/>
      <c r="CU2" s="61"/>
      <c r="CV2" s="61">
        <f t="shared" ref="CV2:CV25" si="1">((C2+H2)-CI2)/(C2+H2)</f>
        <v>-5.5187228481587125</v>
      </c>
      <c r="CW2" s="61">
        <f t="shared" ref="CW2:CW25" si="2">(N2-CJ2)/N2</f>
        <v>-14294.894554202649</v>
      </c>
      <c r="CX2" s="61"/>
      <c r="CY2" s="61">
        <f t="shared" ref="CY2:CY25" si="3">(C2+H2-CI2-CJ2)/CP2</f>
        <v>-2923859.9850892518</v>
      </c>
      <c r="CZ2" s="61">
        <f>CQ2/CP2</f>
        <v>46856.465697166394</v>
      </c>
      <c r="DA2" s="61">
        <f t="shared" ref="DA2:DA25" si="4">(C2+H2)/B2*100</f>
        <v>14.443449832494009</v>
      </c>
      <c r="DB2" s="61">
        <f t="shared" ref="DB2:DB25" si="5">P2/B2*100</f>
        <v>79.748916007452891</v>
      </c>
      <c r="DC2" s="61">
        <f t="shared" ref="DC2:DC25" si="6">C2/CD2*100</f>
        <v>8.9346186027389365</v>
      </c>
      <c r="DD2" s="61">
        <f t="shared" ref="DD2" si="7">P2/CM2*100</f>
        <v>84.838209532304305</v>
      </c>
      <c r="DE2" s="61">
        <f t="shared" ref="DE2:DE25" si="8">B2/CP2</f>
        <v>3483795.4607352386</v>
      </c>
      <c r="DF2" s="61">
        <f t="shared" ref="DF2:DF25" si="9">C2/O2*100</f>
        <v>60.8141715567413</v>
      </c>
      <c r="DG2" s="61">
        <f>(CN2-CO2)/CN2*100</f>
        <v>-2.380917542689386</v>
      </c>
      <c r="DH2" s="61">
        <f t="shared" ref="DH2:DH25" si="10">CR2/(C2+H2)*100</f>
        <v>2.7164630447498785</v>
      </c>
    </row>
    <row r="3" spans="1:112" x14ac:dyDescent="0.3">
      <c r="A3" s="35" t="s">
        <v>64</v>
      </c>
      <c r="B3" s="14">
        <v>3993017238.8499999</v>
      </c>
      <c r="C3" s="14">
        <v>352165890.74000001</v>
      </c>
      <c r="D3" s="14">
        <v>185466188.27000001</v>
      </c>
      <c r="E3" s="14">
        <v>31463829.050000001</v>
      </c>
      <c r="F3" s="14">
        <v>272.74</v>
      </c>
      <c r="G3" s="14">
        <v>27537946.66</v>
      </c>
      <c r="H3" s="14">
        <v>153153228.16999999</v>
      </c>
      <c r="I3" s="29">
        <f t="shared" ref="I3:I25" si="11">SUM(J3:M3)</f>
        <v>153153228.16999999</v>
      </c>
      <c r="J3" s="14">
        <v>999996.11</v>
      </c>
      <c r="K3" s="14">
        <v>22020756.039999999</v>
      </c>
      <c r="L3" s="14">
        <v>12937417.310000001</v>
      </c>
      <c r="M3" s="14">
        <v>117195058.70999999</v>
      </c>
      <c r="N3" s="14">
        <v>372127.69</v>
      </c>
      <c r="O3" s="14">
        <v>505691866.60000002</v>
      </c>
      <c r="P3" s="14">
        <v>3480993998.46</v>
      </c>
      <c r="Q3" s="14">
        <v>134407200</v>
      </c>
      <c r="R3" s="29">
        <f t="shared" ref="R3:R25" si="12">S3+T3+U3</f>
        <v>134407200</v>
      </c>
      <c r="S3" s="14">
        <v>76153300</v>
      </c>
      <c r="T3" s="14">
        <v>58253900</v>
      </c>
      <c r="U3" s="14">
        <v>0</v>
      </c>
      <c r="V3" s="14">
        <v>3346586798.46</v>
      </c>
      <c r="W3" s="14">
        <v>1648052642.21</v>
      </c>
      <c r="X3" s="14">
        <v>526198289.41000003</v>
      </c>
      <c r="Y3" s="14">
        <v>32845376.82</v>
      </c>
      <c r="Z3" s="14">
        <v>59048574.079999998</v>
      </c>
      <c r="AA3" s="14">
        <v>3003500</v>
      </c>
      <c r="AB3" s="14">
        <v>157273200</v>
      </c>
      <c r="AC3" s="14">
        <v>458698.6</v>
      </c>
      <c r="AD3" s="14">
        <v>283007000</v>
      </c>
      <c r="AE3" s="14">
        <v>532117100</v>
      </c>
      <c r="AF3" s="14">
        <v>11406478.949999999</v>
      </c>
      <c r="AG3" s="14">
        <v>2088370</v>
      </c>
      <c r="AH3" s="14">
        <v>1952217.81</v>
      </c>
      <c r="AI3" s="14">
        <v>0</v>
      </c>
      <c r="AJ3" s="14">
        <v>12172056.35</v>
      </c>
      <c r="AK3" s="14">
        <v>0</v>
      </c>
      <c r="AL3" s="14">
        <v>7108693</v>
      </c>
      <c r="AM3" s="14">
        <v>0</v>
      </c>
      <c r="AN3" s="14">
        <v>28631276.609999999</v>
      </c>
      <c r="AO3" s="14">
        <v>39417724.619999997</v>
      </c>
      <c r="AP3" s="14">
        <v>1805600</v>
      </c>
      <c r="AQ3" s="29">
        <f t="shared" ref="AQ3:AQ15" si="13">SUM(W3:AP3)</f>
        <v>3346586798.4599996</v>
      </c>
      <c r="AR3" s="14">
        <v>3986685865.0599999</v>
      </c>
      <c r="AS3" s="14">
        <v>0</v>
      </c>
      <c r="AT3" s="14">
        <v>0</v>
      </c>
      <c r="AU3" s="14">
        <v>0</v>
      </c>
      <c r="AV3" s="14">
        <v>1628492.79</v>
      </c>
      <c r="AW3" s="14">
        <v>0</v>
      </c>
      <c r="AX3" s="14">
        <v>4702881</v>
      </c>
      <c r="AY3" s="14">
        <v>4471022.7</v>
      </c>
      <c r="AZ3" s="14">
        <v>511378034.93000001</v>
      </c>
      <c r="BA3" s="29">
        <f t="shared" ref="BA3:BA25" si="14">SUM(BB3:BJ3)</f>
        <v>511378034.93000001</v>
      </c>
      <c r="BB3" s="14">
        <v>0</v>
      </c>
      <c r="BC3" s="14">
        <v>0</v>
      </c>
      <c r="BD3" s="14">
        <v>0</v>
      </c>
      <c r="BE3" s="14">
        <v>0</v>
      </c>
      <c r="BF3" s="14">
        <v>83256051.090000004</v>
      </c>
      <c r="BG3" s="14">
        <v>178017620.99000001</v>
      </c>
      <c r="BH3" s="14">
        <v>113380146.89</v>
      </c>
      <c r="BI3" s="14">
        <v>10907067.449999999</v>
      </c>
      <c r="BJ3" s="14">
        <v>125817148.50999999</v>
      </c>
      <c r="BK3" s="14">
        <v>514230026.44999999</v>
      </c>
      <c r="BL3" s="29">
        <f t="shared" ref="BL3:BL25" si="15">SUM(BM3:BP3)</f>
        <v>514230026.44999999</v>
      </c>
      <c r="BM3" s="14">
        <v>109266419.14</v>
      </c>
      <c r="BN3" s="14">
        <v>186674217.44999999</v>
      </c>
      <c r="BO3" s="14">
        <v>72309269.849999994</v>
      </c>
      <c r="BP3" s="14">
        <v>145980120.01000005</v>
      </c>
      <c r="BQ3" s="14">
        <v>53155221.090000004</v>
      </c>
      <c r="BR3" s="14">
        <v>36514730.609999999</v>
      </c>
      <c r="BS3" s="14">
        <v>16640490.480000004</v>
      </c>
      <c r="BT3" s="14">
        <v>0</v>
      </c>
      <c r="BU3" s="14">
        <v>50678797.409999996</v>
      </c>
      <c r="BV3" s="14">
        <v>1079546.1599999999</v>
      </c>
      <c r="BW3" s="14">
        <v>18854497.960000001</v>
      </c>
      <c r="BX3" s="14">
        <v>20240969.559999999</v>
      </c>
      <c r="BY3" s="14">
        <v>32594606.989999998</v>
      </c>
      <c r="BZ3" s="14">
        <v>1462877.24</v>
      </c>
      <c r="CA3" s="14">
        <v>21826354.66</v>
      </c>
      <c r="CB3" s="14">
        <v>4920302.0999999996</v>
      </c>
      <c r="CC3" s="14">
        <v>130000</v>
      </c>
      <c r="CD3" s="14">
        <v>3796085356.9400001</v>
      </c>
      <c r="CE3" s="14">
        <v>0</v>
      </c>
      <c r="CF3" s="14">
        <v>-192379711.66999999</v>
      </c>
      <c r="CG3" s="14"/>
      <c r="CH3" s="14"/>
      <c r="CI3" s="14">
        <v>3674834196.5999999</v>
      </c>
      <c r="CJ3" s="14">
        <v>121251160.34</v>
      </c>
      <c r="CK3" s="14">
        <v>-192379711.66999999</v>
      </c>
      <c r="CL3" s="14"/>
      <c r="CM3" s="14">
        <v>3760606919.1399999</v>
      </c>
      <c r="CN3" s="14">
        <v>3924398056</v>
      </c>
      <c r="CO3" s="14">
        <v>3993017238.8499999</v>
      </c>
      <c r="CP3" s="63">
        <v>1042.7</v>
      </c>
      <c r="CQ3" s="14">
        <v>192379711.66999999</v>
      </c>
      <c r="CR3" s="14">
        <v>0</v>
      </c>
      <c r="CS3" s="61">
        <f t="shared" ref="CS3:CS20" si="16">(B3-CI3-CJ3)/B3*100</f>
        <v>4.9319066292515412</v>
      </c>
      <c r="CT3" s="61"/>
      <c r="CU3" s="61"/>
      <c r="CV3" s="61">
        <f t="shared" ref="CV3:CV20" si="17">((C3+H3)-CI3)/(C3+H3)</f>
        <v>-6.2723038948670924</v>
      </c>
      <c r="CW3" s="61">
        <f t="shared" ref="CW3:CW20" si="18">(N3-CJ3)/N3</f>
        <v>-324.83213665180358</v>
      </c>
      <c r="CX3" s="61"/>
      <c r="CY3" s="61">
        <f t="shared" ref="CY3:CY20" si="19">(C3+H3-CI3-CJ3)/CP3</f>
        <v>-3156004.8317157379</v>
      </c>
      <c r="CZ3" s="61">
        <f t="shared" ref="CZ3:CZ20" si="20">CQ3/CP3</f>
        <v>184501.49771746426</v>
      </c>
      <c r="DA3" s="61">
        <f t="shared" ref="DA3:DA20" si="21">(C3+H3)/B3*100</f>
        <v>12.655069805196565</v>
      </c>
      <c r="DB3" s="61">
        <f t="shared" ref="DB3:DB20" si="22">P3/B3*100</f>
        <v>87.177034063157109</v>
      </c>
      <c r="DC3" s="61">
        <f t="shared" ref="DC3:DC20" si="23">C3/CD3*100</f>
        <v>9.2770804032678189</v>
      </c>
      <c r="DD3" s="61">
        <f t="shared" ref="DD3:DD20" si="24">P3/CM3*100</f>
        <v>92.564686320793584</v>
      </c>
      <c r="DE3" s="61">
        <f t="shared" ref="DE3:DE20" si="25">B3/CP3</f>
        <v>3829497.6875899103</v>
      </c>
      <c r="DF3" s="61">
        <f t="shared" ref="DF3:DF20" si="26">C3/O3*100</f>
        <v>69.640410297237707</v>
      </c>
      <c r="DG3" s="61">
        <f t="shared" ref="DG3:DG20" si="27">(CN3-CO3)/CN3*100</f>
        <v>-1.7485275925332868</v>
      </c>
      <c r="DH3" s="61">
        <f t="shared" ref="DH3:DH20" si="28">CR3/(C3+H3)*100</f>
        <v>0</v>
      </c>
    </row>
    <row r="4" spans="1:112" x14ac:dyDescent="0.3">
      <c r="A4" s="36" t="s">
        <v>1</v>
      </c>
      <c r="B4" s="14">
        <v>11650765113.780001</v>
      </c>
      <c r="C4" s="14">
        <v>2950994723.54</v>
      </c>
      <c r="D4" s="14">
        <v>1198942955.28</v>
      </c>
      <c r="E4" s="14">
        <v>818957440.14999998</v>
      </c>
      <c r="F4" s="14">
        <v>81775.91</v>
      </c>
      <c r="G4" s="14">
        <v>680772191.92999995</v>
      </c>
      <c r="H4" s="14">
        <v>424490820.19999999</v>
      </c>
      <c r="I4" s="29">
        <f t="shared" si="11"/>
        <v>424490820.19999999</v>
      </c>
      <c r="J4" s="14">
        <v>5763288.9900000002</v>
      </c>
      <c r="K4" s="14">
        <v>74256782.310000002</v>
      </c>
      <c r="L4" s="14">
        <v>4248989.95</v>
      </c>
      <c r="M4" s="14">
        <v>340221758.94999999</v>
      </c>
      <c r="N4" s="14">
        <v>4776928.5199999996</v>
      </c>
      <c r="O4" s="14">
        <v>3380262472.2600002</v>
      </c>
      <c r="P4" s="14">
        <v>8153051793.5600004</v>
      </c>
      <c r="Q4" s="14">
        <v>49198600</v>
      </c>
      <c r="R4" s="29">
        <f t="shared" si="12"/>
        <v>49198600</v>
      </c>
      <c r="S4" s="14">
        <v>0</v>
      </c>
      <c r="T4" s="14">
        <v>44198600</v>
      </c>
      <c r="U4" s="14">
        <v>5000000</v>
      </c>
      <c r="V4" s="14">
        <v>8103853193.5600004</v>
      </c>
      <c r="W4" s="14">
        <v>3050703624.5999999</v>
      </c>
      <c r="X4" s="14">
        <v>1594260197.3099999</v>
      </c>
      <c r="Y4" s="14">
        <v>171502047.05000001</v>
      </c>
      <c r="Z4" s="14">
        <v>23028037.449999999</v>
      </c>
      <c r="AA4" s="14">
        <v>11821503.08</v>
      </c>
      <c r="AB4" s="14">
        <v>453839100</v>
      </c>
      <c r="AC4" s="14">
        <v>1241657.6299999999</v>
      </c>
      <c r="AD4" s="14">
        <v>514070500</v>
      </c>
      <c r="AE4" s="14">
        <v>1713741200</v>
      </c>
      <c r="AF4" s="14">
        <v>39466070.439999998</v>
      </c>
      <c r="AG4" s="14">
        <v>343200</v>
      </c>
      <c r="AH4" s="14">
        <v>8409839.2599999998</v>
      </c>
      <c r="AI4" s="14">
        <v>0</v>
      </c>
      <c r="AJ4" s="14">
        <v>71892121.340000004</v>
      </c>
      <c r="AK4" s="14">
        <v>0</v>
      </c>
      <c r="AL4" s="14">
        <v>31862225.449999999</v>
      </c>
      <c r="AM4" s="14">
        <v>0</v>
      </c>
      <c r="AN4" s="14">
        <v>344114834.23000002</v>
      </c>
      <c r="AO4" s="14">
        <v>63510760.299999997</v>
      </c>
      <c r="AP4" s="14">
        <v>10046275.42</v>
      </c>
      <c r="AQ4" s="29">
        <f t="shared" si="13"/>
        <v>8103853193.5600004</v>
      </c>
      <c r="AR4" s="14">
        <v>11533314265.82</v>
      </c>
      <c r="AS4" s="14">
        <v>15000</v>
      </c>
      <c r="AT4" s="14">
        <v>0</v>
      </c>
      <c r="AU4" s="14">
        <v>0</v>
      </c>
      <c r="AV4" s="14">
        <v>297095.28999999998</v>
      </c>
      <c r="AW4" s="14">
        <v>47546748.399999999</v>
      </c>
      <c r="AX4" s="14">
        <v>69592004.269999996</v>
      </c>
      <c r="AY4" s="14">
        <v>13452198.060000001</v>
      </c>
      <c r="AZ4" s="14">
        <v>1305941494.8299999</v>
      </c>
      <c r="BA4" s="29">
        <f t="shared" si="14"/>
        <v>1305941494.8299999</v>
      </c>
      <c r="BB4" s="14">
        <v>0</v>
      </c>
      <c r="BC4" s="14">
        <v>0</v>
      </c>
      <c r="BD4" s="14">
        <v>90746706.909999996</v>
      </c>
      <c r="BE4" s="14">
        <v>9069421.4600000009</v>
      </c>
      <c r="BF4" s="14">
        <v>291006360.45999998</v>
      </c>
      <c r="BG4" s="14">
        <v>507774679.06999999</v>
      </c>
      <c r="BH4" s="14">
        <v>234343898.34999999</v>
      </c>
      <c r="BI4" s="14">
        <v>21218800.34</v>
      </c>
      <c r="BJ4" s="14">
        <v>151781628.24000001</v>
      </c>
      <c r="BK4" s="14">
        <v>1974329791.4100001</v>
      </c>
      <c r="BL4" s="29">
        <f t="shared" si="15"/>
        <v>1974329791.4100001</v>
      </c>
      <c r="BM4" s="14">
        <v>271995037.74000001</v>
      </c>
      <c r="BN4" s="14">
        <v>754201359.25999999</v>
      </c>
      <c r="BO4" s="14">
        <v>362801363.58999997</v>
      </c>
      <c r="BP4" s="14">
        <v>585332030.82000017</v>
      </c>
      <c r="BQ4" s="14">
        <v>249836248.58000001</v>
      </c>
      <c r="BR4" s="14">
        <v>163922335.91</v>
      </c>
      <c r="BS4" s="14">
        <v>85913912.670000017</v>
      </c>
      <c r="BT4" s="14">
        <v>44970520.530000001</v>
      </c>
      <c r="BU4" s="14">
        <v>131977908.61</v>
      </c>
      <c r="BV4" s="14">
        <v>8750965.25</v>
      </c>
      <c r="BW4" s="14">
        <v>24587386.809999999</v>
      </c>
      <c r="BX4" s="14">
        <v>312524279.17000002</v>
      </c>
      <c r="BY4" s="14">
        <v>79420275.75</v>
      </c>
      <c r="BZ4" s="14">
        <v>15707884.33</v>
      </c>
      <c r="CA4" s="14">
        <v>263543533.66999999</v>
      </c>
      <c r="CB4" s="14">
        <v>47577238.950000003</v>
      </c>
      <c r="CC4" s="14">
        <v>53477915</v>
      </c>
      <c r="CD4" s="14">
        <v>10991130816.25</v>
      </c>
      <c r="CE4" s="14">
        <v>0</v>
      </c>
      <c r="CF4" s="14">
        <v>-659609985.92999995</v>
      </c>
      <c r="CG4" s="14"/>
      <c r="CH4" s="14"/>
      <c r="CI4" s="14">
        <v>9712230673.1199989</v>
      </c>
      <c r="CJ4" s="14">
        <v>1278900143.1300001</v>
      </c>
      <c r="CK4" s="14">
        <v>-659609985.92999995</v>
      </c>
      <c r="CL4" s="14"/>
      <c r="CM4" s="14">
        <v>11069653138.959999</v>
      </c>
      <c r="CN4" s="14">
        <v>581111974.82000005</v>
      </c>
      <c r="CO4" s="14">
        <v>11650765113.780001</v>
      </c>
      <c r="CP4" s="63">
        <v>3254.9</v>
      </c>
      <c r="CQ4" s="14">
        <v>659609985.92999995</v>
      </c>
      <c r="CR4" s="14">
        <v>487436794.93000001</v>
      </c>
      <c r="CS4" s="61">
        <f t="shared" si="16"/>
        <v>5.6617251406932567</v>
      </c>
      <c r="CT4" s="61"/>
      <c r="CU4" s="61"/>
      <c r="CV4" s="61">
        <f t="shared" si="17"/>
        <v>-1.8772840372940709</v>
      </c>
      <c r="CW4" s="61">
        <f t="shared" si="18"/>
        <v>-266.72436258476824</v>
      </c>
      <c r="CX4" s="61"/>
      <c r="CY4" s="61">
        <f t="shared" si="19"/>
        <v>-2339747.848631294</v>
      </c>
      <c r="CZ4" s="61">
        <f t="shared" si="20"/>
        <v>202651.38281667637</v>
      </c>
      <c r="DA4" s="61">
        <f t="shared" si="21"/>
        <v>28.972222088209705</v>
      </c>
      <c r="DB4" s="61">
        <f t="shared" si="22"/>
        <v>69.978681347862192</v>
      </c>
      <c r="DC4" s="61">
        <f t="shared" si="23"/>
        <v>26.848872721786353</v>
      </c>
      <c r="DD4" s="61">
        <f t="shared" si="24"/>
        <v>73.652278813191302</v>
      </c>
      <c r="DE4" s="61">
        <f t="shared" si="25"/>
        <v>3579454.0888445117</v>
      </c>
      <c r="DF4" s="61">
        <f t="shared" si="26"/>
        <v>87.300756901490047</v>
      </c>
      <c r="DG4" s="61">
        <f t="shared" si="27"/>
        <v>-1904.9087987541188</v>
      </c>
      <c r="DH4" s="61">
        <f t="shared" si="28"/>
        <v>14.440494222645242</v>
      </c>
    </row>
    <row r="5" spans="1:112" x14ac:dyDescent="0.3">
      <c r="A5" s="36" t="s">
        <v>2</v>
      </c>
      <c r="B5" s="14">
        <v>7658705250.0100002</v>
      </c>
      <c r="C5" s="14">
        <v>1306634612.2</v>
      </c>
      <c r="D5" s="14">
        <v>831035652.95000005</v>
      </c>
      <c r="E5" s="14">
        <v>147350434.36000001</v>
      </c>
      <c r="F5" s="14">
        <v>-2953.58</v>
      </c>
      <c r="G5" s="14">
        <v>141133710.84</v>
      </c>
      <c r="H5" s="14">
        <v>168997935.61000001</v>
      </c>
      <c r="I5" s="29">
        <f t="shared" si="11"/>
        <v>168997935.60999998</v>
      </c>
      <c r="J5" s="14">
        <v>11664140.18</v>
      </c>
      <c r="K5" s="14">
        <v>38011171.75</v>
      </c>
      <c r="L5" s="14">
        <v>2897110.72</v>
      </c>
      <c r="M5" s="14">
        <v>116425512.95999999</v>
      </c>
      <c r="N5" s="14">
        <v>500.38</v>
      </c>
      <c r="O5" s="14">
        <v>1475633048.1900001</v>
      </c>
      <c r="P5" s="14">
        <v>6181632426.8199997</v>
      </c>
      <c r="Q5" s="14">
        <v>42719600</v>
      </c>
      <c r="R5" s="29">
        <f t="shared" si="12"/>
        <v>42719600</v>
      </c>
      <c r="S5" s="14">
        <v>0</v>
      </c>
      <c r="T5" s="14">
        <v>42719600</v>
      </c>
      <c r="U5" s="14">
        <v>0</v>
      </c>
      <c r="V5" s="14">
        <v>6138912826.8199997</v>
      </c>
      <c r="W5" s="14">
        <v>1964705020.25</v>
      </c>
      <c r="X5" s="14">
        <v>909098853.67999995</v>
      </c>
      <c r="Y5" s="14">
        <v>131448363.18000001</v>
      </c>
      <c r="Z5" s="14">
        <v>41373275.859999999</v>
      </c>
      <c r="AA5" s="14">
        <v>14893100</v>
      </c>
      <c r="AB5" s="14">
        <v>285441400</v>
      </c>
      <c r="AC5" s="14">
        <v>1907602.93</v>
      </c>
      <c r="AD5" s="14">
        <v>420603900</v>
      </c>
      <c r="AE5" s="14">
        <v>946148165</v>
      </c>
      <c r="AF5" s="14">
        <v>0</v>
      </c>
      <c r="AG5" s="14">
        <v>0</v>
      </c>
      <c r="AH5" s="14">
        <v>0</v>
      </c>
      <c r="AI5" s="14">
        <v>0</v>
      </c>
      <c r="AJ5" s="14">
        <v>23587384.190000001</v>
      </c>
      <c r="AK5" s="14">
        <v>129941079.97</v>
      </c>
      <c r="AL5" s="14">
        <v>1345600</v>
      </c>
      <c r="AM5" s="14">
        <v>0</v>
      </c>
      <c r="AN5" s="14">
        <v>1240591382.9100001</v>
      </c>
      <c r="AO5" s="14">
        <v>26102200.690000001</v>
      </c>
      <c r="AP5" s="14">
        <v>1725498.16</v>
      </c>
      <c r="AQ5" s="29">
        <f>SUM(W5:AP5)</f>
        <v>6138912826.8199987</v>
      </c>
      <c r="AR5" s="14">
        <v>7657265475.0100002</v>
      </c>
      <c r="AS5" s="14">
        <v>0</v>
      </c>
      <c r="AT5" s="14">
        <v>0</v>
      </c>
      <c r="AU5" s="14">
        <v>0</v>
      </c>
      <c r="AV5" s="14">
        <v>0</v>
      </c>
      <c r="AW5" s="14">
        <v>0</v>
      </c>
      <c r="AX5" s="14">
        <v>1439775</v>
      </c>
      <c r="AY5" s="14">
        <v>4742761.5199999996</v>
      </c>
      <c r="AZ5" s="14">
        <v>665950049.11000001</v>
      </c>
      <c r="BA5" s="29">
        <f t="shared" si="14"/>
        <v>665950049.11000001</v>
      </c>
      <c r="BB5" s="14">
        <v>1133271.29</v>
      </c>
      <c r="BC5" s="14">
        <v>0</v>
      </c>
      <c r="BD5" s="14">
        <v>56394204.25</v>
      </c>
      <c r="BE5" s="14">
        <v>59725055.469999999</v>
      </c>
      <c r="BF5" s="14">
        <v>129350914.90000001</v>
      </c>
      <c r="BG5" s="14">
        <v>292534864.06</v>
      </c>
      <c r="BH5" s="14">
        <v>91753627.219999999</v>
      </c>
      <c r="BI5" s="14">
        <v>7476185.9000000004</v>
      </c>
      <c r="BJ5" s="14">
        <v>27581926.019999981</v>
      </c>
      <c r="BK5" s="14">
        <v>1145101355.6300001</v>
      </c>
      <c r="BL5" s="29">
        <f t="shared" si="15"/>
        <v>1145101355.6300001</v>
      </c>
      <c r="BM5" s="14">
        <v>0</v>
      </c>
      <c r="BN5" s="14">
        <v>396222205.10000002</v>
      </c>
      <c r="BO5" s="14">
        <v>330396202.56999999</v>
      </c>
      <c r="BP5" s="14">
        <v>418482947.96000004</v>
      </c>
      <c r="BQ5" s="14">
        <v>222255053.56</v>
      </c>
      <c r="BR5" s="14">
        <v>161821135.44999999</v>
      </c>
      <c r="BS5" s="14">
        <v>60433918.110000014</v>
      </c>
      <c r="BT5" s="14">
        <v>750942672.36000001</v>
      </c>
      <c r="BU5" s="14">
        <v>17683609.75</v>
      </c>
      <c r="BV5" s="14">
        <v>1290291.81</v>
      </c>
      <c r="BW5" s="14">
        <v>61816040.700000003</v>
      </c>
      <c r="BX5" s="14">
        <v>2687318.57</v>
      </c>
      <c r="BY5" s="14">
        <v>33605976.960000001</v>
      </c>
      <c r="BZ5" s="14">
        <v>2232866.59</v>
      </c>
      <c r="CA5" s="14">
        <v>9769400.6799999997</v>
      </c>
      <c r="CB5" s="14">
        <v>6902848.8399999999</v>
      </c>
      <c r="CC5" s="14">
        <v>39852767.100000001</v>
      </c>
      <c r="CD5" s="14">
        <v>7065789583.7700005</v>
      </c>
      <c r="CE5" s="14">
        <v>0</v>
      </c>
      <c r="CF5" s="14">
        <v>-592915666.24000001</v>
      </c>
      <c r="CG5" s="14"/>
      <c r="CH5" s="14"/>
      <c r="CI5" s="14">
        <v>6295835255.0500002</v>
      </c>
      <c r="CJ5" s="14">
        <v>769954328.72000003</v>
      </c>
      <c r="CK5" s="14">
        <v>-592915666.24000001</v>
      </c>
      <c r="CL5" s="14"/>
      <c r="CM5" s="14">
        <v>7376114046.04</v>
      </c>
      <c r="CN5" s="14">
        <v>7756328892</v>
      </c>
      <c r="CO5" s="14">
        <v>7658705250.0100002</v>
      </c>
      <c r="CP5" s="63">
        <v>4265.1000000000004</v>
      </c>
      <c r="CQ5" s="14">
        <v>592915666.24000001</v>
      </c>
      <c r="CR5" s="14">
        <v>328050123.69</v>
      </c>
      <c r="CS5" s="61">
        <f t="shared" si="16"/>
        <v>7.7417219606306933</v>
      </c>
      <c r="CT5" s="61"/>
      <c r="CU5" s="61"/>
      <c r="CV5" s="61">
        <f t="shared" si="17"/>
        <v>-3.2665331991990199</v>
      </c>
      <c r="CW5" s="61">
        <f t="shared" si="18"/>
        <v>-1538738.2156361167</v>
      </c>
      <c r="CX5" s="61"/>
      <c r="CY5" s="61">
        <f t="shared" si="19"/>
        <v>-1310674.3185294599</v>
      </c>
      <c r="CZ5" s="61">
        <f t="shared" si="20"/>
        <v>139015.65408548451</v>
      </c>
      <c r="DA5" s="61">
        <f t="shared" si="21"/>
        <v>19.267389194904364</v>
      </c>
      <c r="DB5" s="61">
        <f t="shared" si="22"/>
        <v>80.713805075759097</v>
      </c>
      <c r="DC5" s="61">
        <f t="shared" si="23"/>
        <v>18.49240763129032</v>
      </c>
      <c r="DD5" s="61">
        <f t="shared" si="24"/>
        <v>83.806085267061732</v>
      </c>
      <c r="DE5" s="61">
        <f t="shared" si="25"/>
        <v>1795668.3899580315</v>
      </c>
      <c r="DF5" s="61">
        <f t="shared" si="26"/>
        <v>88.547394204996138</v>
      </c>
      <c r="DG5" s="61">
        <f t="shared" si="27"/>
        <v>1.2586320584044641</v>
      </c>
      <c r="DH5" s="61">
        <f t="shared" si="28"/>
        <v>22.231152611594414</v>
      </c>
    </row>
    <row r="6" spans="1:112" x14ac:dyDescent="0.3">
      <c r="A6" s="36" t="s">
        <v>3</v>
      </c>
      <c r="B6" s="14">
        <v>4377602705.54</v>
      </c>
      <c r="C6" s="14">
        <v>390980814.44</v>
      </c>
      <c r="D6" s="14">
        <v>269087200.72000003</v>
      </c>
      <c r="E6" s="14">
        <v>32974940.960000001</v>
      </c>
      <c r="F6" s="14">
        <v>30093.74</v>
      </c>
      <c r="G6" s="14">
        <v>82921199.879999995</v>
      </c>
      <c r="H6" s="14">
        <v>207707791.47999999</v>
      </c>
      <c r="I6" s="29">
        <f t="shared" si="11"/>
        <v>207707791.47999999</v>
      </c>
      <c r="J6" s="14">
        <v>12609567.640000001</v>
      </c>
      <c r="K6" s="14">
        <v>27363498.800000001</v>
      </c>
      <c r="L6" s="14">
        <v>2900850.76</v>
      </c>
      <c r="M6" s="14">
        <v>164833874.28</v>
      </c>
      <c r="N6" s="14">
        <v>1676.65</v>
      </c>
      <c r="O6" s="14">
        <v>603405691.64999998</v>
      </c>
      <c r="P6" s="14">
        <v>3770802558.21</v>
      </c>
      <c r="Q6" s="14">
        <v>112758300</v>
      </c>
      <c r="R6" s="29">
        <f t="shared" si="12"/>
        <v>112758300</v>
      </c>
      <c r="S6" s="14">
        <v>58270300</v>
      </c>
      <c r="T6" s="14">
        <v>54488000</v>
      </c>
      <c r="U6" s="14">
        <v>0</v>
      </c>
      <c r="V6" s="14">
        <v>3658044258.21</v>
      </c>
      <c r="W6" s="14">
        <v>1528198376.95</v>
      </c>
      <c r="X6" s="14">
        <v>726987300</v>
      </c>
      <c r="Y6" s="14">
        <v>53397352.219999999</v>
      </c>
      <c r="Z6" s="14">
        <v>86822122.090000004</v>
      </c>
      <c r="AA6" s="14">
        <v>3803222.53</v>
      </c>
      <c r="AB6" s="14">
        <v>172130200</v>
      </c>
      <c r="AC6" s="14">
        <v>555905.4</v>
      </c>
      <c r="AD6" s="14">
        <v>250802400</v>
      </c>
      <c r="AE6" s="14">
        <v>662819400</v>
      </c>
      <c r="AF6" s="14">
        <v>6000000</v>
      </c>
      <c r="AG6" s="14">
        <v>0</v>
      </c>
      <c r="AH6" s="14">
        <v>0</v>
      </c>
      <c r="AI6" s="14">
        <v>0</v>
      </c>
      <c r="AJ6" s="14">
        <v>24091806.739999998</v>
      </c>
      <c r="AK6" s="14">
        <v>0</v>
      </c>
      <c r="AL6" s="14">
        <v>40451784.240000002</v>
      </c>
      <c r="AM6" s="14">
        <v>0</v>
      </c>
      <c r="AN6" s="14">
        <v>46487240.469999999</v>
      </c>
      <c r="AO6" s="14">
        <v>54152175.060000002</v>
      </c>
      <c r="AP6" s="14">
        <v>1344972.51</v>
      </c>
      <c r="AQ6" s="29">
        <f>SUM(W6:AP6)</f>
        <v>3658044258.2099996</v>
      </c>
      <c r="AR6" s="14">
        <v>4374208249.8599997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3394455.68</v>
      </c>
      <c r="AY6" s="14">
        <v>6863470.5800000001</v>
      </c>
      <c r="AZ6" s="14">
        <v>516523451.06999999</v>
      </c>
      <c r="BA6" s="29">
        <f t="shared" si="14"/>
        <v>516523451.06999999</v>
      </c>
      <c r="BB6" s="14">
        <v>0</v>
      </c>
      <c r="BC6" s="14">
        <v>0</v>
      </c>
      <c r="BD6" s="14">
        <v>24508440.449999999</v>
      </c>
      <c r="BE6" s="14">
        <v>13021412.880000001</v>
      </c>
      <c r="BF6" s="14">
        <v>115170321.77</v>
      </c>
      <c r="BG6" s="14">
        <v>191460166.65000001</v>
      </c>
      <c r="BH6" s="14">
        <v>129183862</v>
      </c>
      <c r="BI6" s="14">
        <v>12055727.449999999</v>
      </c>
      <c r="BJ6" s="14">
        <v>31123519.870000005</v>
      </c>
      <c r="BK6" s="14">
        <v>718487567.46000004</v>
      </c>
      <c r="BL6" s="29">
        <f t="shared" si="15"/>
        <v>718487567.46000004</v>
      </c>
      <c r="BM6" s="14">
        <v>195170954.59999999</v>
      </c>
      <c r="BN6" s="14">
        <v>179457000.91</v>
      </c>
      <c r="BO6" s="14">
        <v>105992373.42</v>
      </c>
      <c r="BP6" s="14">
        <v>237867238.53000003</v>
      </c>
      <c r="BQ6" s="14">
        <v>199710068.93000001</v>
      </c>
      <c r="BR6" s="14">
        <v>93542503.640000001</v>
      </c>
      <c r="BS6" s="14">
        <v>106167565.29000001</v>
      </c>
      <c r="BT6" s="14">
        <v>0</v>
      </c>
      <c r="BU6" s="14">
        <v>55305463.789999999</v>
      </c>
      <c r="BV6" s="14">
        <v>931483.86</v>
      </c>
      <c r="BW6" s="14">
        <v>32057569.289999999</v>
      </c>
      <c r="BX6" s="14">
        <v>43493053.82</v>
      </c>
      <c r="BY6" s="14">
        <v>56699254.950000003</v>
      </c>
      <c r="BZ6" s="14">
        <v>3327911.99</v>
      </c>
      <c r="CA6" s="14">
        <v>744270</v>
      </c>
      <c r="CB6" s="14">
        <v>460092.51</v>
      </c>
      <c r="CC6" s="14">
        <v>11641101.17</v>
      </c>
      <c r="CD6" s="14">
        <v>4338746319.3000002</v>
      </c>
      <c r="CE6" s="14">
        <v>0</v>
      </c>
      <c r="CF6" s="14">
        <v>-37293459.359999999</v>
      </c>
      <c r="CG6" s="14"/>
      <c r="CH6" s="14"/>
      <c r="CI6" s="14">
        <v>4214094000.5799999</v>
      </c>
      <c r="CJ6" s="14">
        <v>124652318.72</v>
      </c>
      <c r="CK6" s="14">
        <v>-37293459.359999999</v>
      </c>
      <c r="CL6" s="14"/>
      <c r="CM6" s="14">
        <v>4185400053.6599998</v>
      </c>
      <c r="CN6" s="14">
        <v>4274896921</v>
      </c>
      <c r="CO6" s="14">
        <v>4377602705.54</v>
      </c>
      <c r="CP6" s="63">
        <v>1247.5</v>
      </c>
      <c r="CQ6" s="14">
        <v>37293459.359999999</v>
      </c>
      <c r="CR6" s="14">
        <v>0</v>
      </c>
      <c r="CS6" s="61">
        <f t="shared" si="16"/>
        <v>0.88761792363719993</v>
      </c>
      <c r="CT6" s="61"/>
      <c r="CU6" s="61"/>
      <c r="CV6" s="61">
        <f t="shared" si="17"/>
        <v>-6.0388745650240585</v>
      </c>
      <c r="CW6" s="61">
        <f t="shared" si="18"/>
        <v>-74345.058342528253</v>
      </c>
      <c r="CX6" s="61"/>
      <c r="CY6" s="61">
        <f t="shared" si="19"/>
        <v>-2998042.2552144285</v>
      </c>
      <c r="CZ6" s="61">
        <f t="shared" si="20"/>
        <v>29894.556601202403</v>
      </c>
      <c r="DA6" s="61">
        <f t="shared" si="21"/>
        <v>13.676174979569067</v>
      </c>
      <c r="DB6" s="61">
        <f t="shared" si="22"/>
        <v>86.138528593239528</v>
      </c>
      <c r="DC6" s="61">
        <f t="shared" si="23"/>
        <v>9.0113776115649848</v>
      </c>
      <c r="DD6" s="61">
        <f t="shared" si="24"/>
        <v>90.094196728280551</v>
      </c>
      <c r="DE6" s="61">
        <f t="shared" si="25"/>
        <v>3509100.3651623246</v>
      </c>
      <c r="DF6" s="61">
        <f t="shared" si="26"/>
        <v>64.795678902343681</v>
      </c>
      <c r="DG6" s="61">
        <f t="shared" si="27"/>
        <v>-2.4025324221379036</v>
      </c>
      <c r="DH6" s="61">
        <f t="shared" si="28"/>
        <v>0</v>
      </c>
    </row>
    <row r="7" spans="1:112" x14ac:dyDescent="0.3">
      <c r="A7" s="36" t="s">
        <v>4</v>
      </c>
      <c r="B7" s="14">
        <v>1344153462.3599999</v>
      </c>
      <c r="C7" s="14">
        <v>240925985.94999999</v>
      </c>
      <c r="D7" s="14">
        <v>194377985.18000001</v>
      </c>
      <c r="E7" s="14">
        <v>21564586.649999999</v>
      </c>
      <c r="F7" s="14">
        <v>47411.41</v>
      </c>
      <c r="G7" s="14">
        <v>20367597.73</v>
      </c>
      <c r="H7" s="14">
        <v>104697722.41</v>
      </c>
      <c r="I7" s="29">
        <f t="shared" si="11"/>
        <v>104697722.41000001</v>
      </c>
      <c r="J7" s="14">
        <v>965839.26</v>
      </c>
      <c r="K7" s="14">
        <v>28438062.07</v>
      </c>
      <c r="L7" s="14">
        <v>1201500.04</v>
      </c>
      <c r="M7" s="14">
        <v>74092321.040000007</v>
      </c>
      <c r="N7" s="14">
        <v>0</v>
      </c>
      <c r="O7" s="14">
        <v>345623708.36000001</v>
      </c>
      <c r="P7" s="14">
        <v>998431127.84000003</v>
      </c>
      <c r="Q7" s="14">
        <v>150001850</v>
      </c>
      <c r="R7" s="29">
        <f t="shared" si="12"/>
        <v>150001850</v>
      </c>
      <c r="S7" s="14">
        <v>115785100</v>
      </c>
      <c r="T7" s="14">
        <v>34216750</v>
      </c>
      <c r="U7" s="14">
        <v>0</v>
      </c>
      <c r="V7" s="14">
        <v>848429277.84000003</v>
      </c>
      <c r="W7" s="14">
        <v>0</v>
      </c>
      <c r="X7" s="14">
        <v>0</v>
      </c>
      <c r="Y7" s="14">
        <v>0</v>
      </c>
      <c r="Z7" s="14">
        <v>0</v>
      </c>
      <c r="AA7" s="14">
        <v>2411172.14</v>
      </c>
      <c r="AB7" s="14">
        <v>114575200</v>
      </c>
      <c r="AC7" s="14">
        <v>548507.18999999994</v>
      </c>
      <c r="AD7" s="14">
        <v>122719800</v>
      </c>
      <c r="AE7" s="14">
        <v>605021200</v>
      </c>
      <c r="AF7" s="14">
        <v>0</v>
      </c>
      <c r="AG7" s="14">
        <v>340540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2005333.02</v>
      </c>
      <c r="AP7" s="14">
        <v>807525.49</v>
      </c>
      <c r="AQ7" s="29">
        <f t="shared" si="13"/>
        <v>848429277.83999991</v>
      </c>
      <c r="AR7" s="14">
        <v>1344054836.2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98626.16</v>
      </c>
      <c r="AY7" s="14">
        <v>5483354.8399999999</v>
      </c>
      <c r="AZ7" s="14">
        <v>357743305.98000002</v>
      </c>
      <c r="BA7" s="29">
        <f t="shared" si="14"/>
        <v>357743305.98000002</v>
      </c>
      <c r="BB7" s="14">
        <v>0</v>
      </c>
      <c r="BC7" s="14">
        <v>0</v>
      </c>
      <c r="BD7" s="14">
        <v>11781828.039999999</v>
      </c>
      <c r="BE7" s="14">
        <v>12376490.810000001</v>
      </c>
      <c r="BF7" s="14">
        <v>65864704.869999997</v>
      </c>
      <c r="BG7" s="14">
        <v>142251283.28</v>
      </c>
      <c r="BH7" s="14">
        <v>49192401.240000002</v>
      </c>
      <c r="BI7" s="14">
        <v>14736805.09</v>
      </c>
      <c r="BJ7" s="14">
        <v>61539792.650000036</v>
      </c>
      <c r="BK7" s="14">
        <v>651357156.10000002</v>
      </c>
      <c r="BL7" s="29">
        <f t="shared" si="15"/>
        <v>651357156.10000002</v>
      </c>
      <c r="BM7" s="14">
        <v>150284964.69</v>
      </c>
      <c r="BN7" s="14">
        <v>236450938.06999999</v>
      </c>
      <c r="BO7" s="14">
        <v>96054062.930000007</v>
      </c>
      <c r="BP7" s="14">
        <v>168567190.41000003</v>
      </c>
      <c r="BQ7" s="14">
        <v>113479676.64</v>
      </c>
      <c r="BR7" s="14">
        <v>39865686.740000002</v>
      </c>
      <c r="BS7" s="14">
        <v>73613989.900000006</v>
      </c>
      <c r="BT7" s="14">
        <v>79214.960000000006</v>
      </c>
      <c r="BU7" s="14">
        <v>58363557.780000001</v>
      </c>
      <c r="BV7" s="14">
        <v>685624.5</v>
      </c>
      <c r="BW7" s="14">
        <v>26552353.489999998</v>
      </c>
      <c r="BX7" s="14">
        <v>5262532.0999999996</v>
      </c>
      <c r="BY7" s="14">
        <v>23048588.399999999</v>
      </c>
      <c r="BZ7" s="14">
        <v>0</v>
      </c>
      <c r="CA7" s="14">
        <v>4579552.7300000004</v>
      </c>
      <c r="CB7" s="14">
        <v>470436.56</v>
      </c>
      <c r="CC7" s="14">
        <v>1371644.55</v>
      </c>
      <c r="CD7" s="14">
        <v>1404220871.03</v>
      </c>
      <c r="CE7" s="14">
        <v>0</v>
      </c>
      <c r="CF7" s="14">
        <v>63595527.649999999</v>
      </c>
      <c r="CG7" s="14"/>
      <c r="CH7" s="14"/>
      <c r="CI7" s="14">
        <v>1222612322.49</v>
      </c>
      <c r="CJ7" s="14">
        <v>181608548.53999999</v>
      </c>
      <c r="CK7" s="14">
        <v>63595527.649999999</v>
      </c>
      <c r="CL7" s="14"/>
      <c r="CM7" s="14">
        <v>1268274197.8499999</v>
      </c>
      <c r="CN7" s="14">
        <v>1294281716</v>
      </c>
      <c r="CO7" s="14">
        <v>1344153462.3599999</v>
      </c>
      <c r="CP7" s="63">
        <v>1259.2</v>
      </c>
      <c r="CQ7" s="14">
        <v>-63595527.649999999</v>
      </c>
      <c r="CR7" s="14">
        <v>484626.73</v>
      </c>
      <c r="CS7" s="61">
        <f t="shared" si="16"/>
        <v>-4.4687909790104356</v>
      </c>
      <c r="CT7" s="61"/>
      <c r="CU7" s="61"/>
      <c r="CV7" s="61">
        <f t="shared" si="17"/>
        <v>-2.5374087278079109</v>
      </c>
      <c r="CW7" s="64" t="e">
        <f>(N7-CJ7)/N7</f>
        <v>#DIV/0!</v>
      </c>
      <c r="CX7" s="64"/>
      <c r="CY7" s="61">
        <f t="shared" si="19"/>
        <v>-840690.24989675975</v>
      </c>
      <c r="CZ7" s="61">
        <f t="shared" si="20"/>
        <v>-50504.707472998729</v>
      </c>
      <c r="DA7" s="61">
        <f t="shared" si="21"/>
        <v>25.713113720896907</v>
      </c>
      <c r="DB7" s="61">
        <f t="shared" si="22"/>
        <v>74.27954886096137</v>
      </c>
      <c r="DC7" s="61">
        <f t="shared" si="23"/>
        <v>17.157271403698772</v>
      </c>
      <c r="DD7" s="61">
        <f t="shared" si="24"/>
        <v>78.723601689016263</v>
      </c>
      <c r="DE7" s="61">
        <f t="shared" si="25"/>
        <v>1067466.2185196949</v>
      </c>
      <c r="DF7" s="61">
        <f t="shared" si="26"/>
        <v>69.707598212288318</v>
      </c>
      <c r="DG7" s="61">
        <f t="shared" si="27"/>
        <v>-3.8532373395592256</v>
      </c>
      <c r="DH7" s="61">
        <f>CR7/(C7+H7)*100</f>
        <v>0.14021802274490242</v>
      </c>
    </row>
    <row r="8" spans="1:112" x14ac:dyDescent="0.3">
      <c r="A8" s="36" t="s">
        <v>5</v>
      </c>
      <c r="B8" s="14">
        <v>2917379745.8699999</v>
      </c>
      <c r="C8" s="14">
        <v>1003630140.65</v>
      </c>
      <c r="D8" s="14">
        <v>543102081.53999996</v>
      </c>
      <c r="E8" s="14">
        <v>214974854.38</v>
      </c>
      <c r="F8" s="14">
        <v>9912.06</v>
      </c>
      <c r="G8" s="14">
        <v>156738082.33000001</v>
      </c>
      <c r="H8" s="14">
        <v>263456624.77000001</v>
      </c>
      <c r="I8" s="29">
        <f t="shared" si="11"/>
        <v>263456624.77000001</v>
      </c>
      <c r="J8" s="14">
        <v>517452.1</v>
      </c>
      <c r="K8" s="14">
        <v>46093384.130000003</v>
      </c>
      <c r="L8" s="14">
        <v>1201304.7</v>
      </c>
      <c r="M8" s="14">
        <v>215644483.84</v>
      </c>
      <c r="N8" s="14">
        <v>9343.99</v>
      </c>
      <c r="O8" s="14">
        <v>1267096109.4100001</v>
      </c>
      <c r="P8" s="14">
        <v>1647730343.1800001</v>
      </c>
      <c r="Q8" s="14">
        <v>10200030</v>
      </c>
      <c r="R8" s="29">
        <f t="shared" si="12"/>
        <v>10200030</v>
      </c>
      <c r="S8" s="14">
        <v>0</v>
      </c>
      <c r="T8" s="14">
        <v>10200030</v>
      </c>
      <c r="U8" s="14">
        <v>0</v>
      </c>
      <c r="V8" s="14">
        <v>1637530313.1800001</v>
      </c>
      <c r="W8" s="14">
        <v>0</v>
      </c>
      <c r="X8" s="14">
        <v>0</v>
      </c>
      <c r="Y8" s="14">
        <v>0</v>
      </c>
      <c r="Z8" s="14">
        <v>0</v>
      </c>
      <c r="AA8" s="14">
        <v>4821431.99</v>
      </c>
      <c r="AB8" s="14">
        <v>262932900</v>
      </c>
      <c r="AC8" s="14">
        <v>759008.83</v>
      </c>
      <c r="AD8" s="14">
        <v>433405582</v>
      </c>
      <c r="AE8" s="14">
        <v>899900540</v>
      </c>
      <c r="AF8" s="14">
        <v>990000</v>
      </c>
      <c r="AG8" s="14">
        <v>228800</v>
      </c>
      <c r="AH8" s="14">
        <v>0</v>
      </c>
      <c r="AI8" s="14">
        <v>0</v>
      </c>
      <c r="AJ8" s="14">
        <v>0</v>
      </c>
      <c r="AK8" s="14">
        <v>0</v>
      </c>
      <c r="AL8" s="14">
        <v>3991469</v>
      </c>
      <c r="AM8" s="14">
        <v>0</v>
      </c>
      <c r="AN8" s="14">
        <v>26519923</v>
      </c>
      <c r="AO8" s="14">
        <v>1531426.93</v>
      </c>
      <c r="AP8" s="14">
        <v>2449231.4300000002</v>
      </c>
      <c r="AQ8" s="29">
        <f t="shared" si="13"/>
        <v>1637530313.1800001</v>
      </c>
      <c r="AR8" s="14">
        <v>2914826452.5900002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2553293.2799999998</v>
      </c>
      <c r="AY8" s="14">
        <v>18601698.25</v>
      </c>
      <c r="AZ8" s="14">
        <v>910562560.51999998</v>
      </c>
      <c r="BA8" s="29">
        <f t="shared" si="14"/>
        <v>910562560.51999998</v>
      </c>
      <c r="BB8" s="14">
        <v>0</v>
      </c>
      <c r="BC8" s="14">
        <v>0</v>
      </c>
      <c r="BD8" s="14">
        <v>140990046.40000001</v>
      </c>
      <c r="BE8" s="14">
        <v>0</v>
      </c>
      <c r="BF8" s="14">
        <v>240526634.81999999</v>
      </c>
      <c r="BG8" s="14">
        <v>326144075.85000002</v>
      </c>
      <c r="BH8" s="14">
        <v>101055783.86</v>
      </c>
      <c r="BI8" s="14">
        <v>27376867.059999999</v>
      </c>
      <c r="BJ8" s="14">
        <v>74469152.529999971</v>
      </c>
      <c r="BK8" s="14">
        <v>1142267430.6099999</v>
      </c>
      <c r="BL8" s="29">
        <f t="shared" si="15"/>
        <v>1142267430.6099999</v>
      </c>
      <c r="BM8" s="14">
        <v>185117376.83000001</v>
      </c>
      <c r="BN8" s="14">
        <v>179959700.88</v>
      </c>
      <c r="BO8" s="14">
        <v>0</v>
      </c>
      <c r="BP8" s="14">
        <v>777190352.89999986</v>
      </c>
      <c r="BQ8" s="14">
        <v>274780646.79000002</v>
      </c>
      <c r="BR8" s="14">
        <v>166207182.16999999</v>
      </c>
      <c r="BS8" s="14">
        <v>73613989.900000006</v>
      </c>
      <c r="BT8" s="14">
        <v>36576345.090000004</v>
      </c>
      <c r="BU8" s="14">
        <v>78979976.719999999</v>
      </c>
      <c r="BV8" s="14">
        <v>843072.95</v>
      </c>
      <c r="BW8" s="14">
        <v>30165559.199999999</v>
      </c>
      <c r="BX8" s="14">
        <v>47572731.82</v>
      </c>
      <c r="BY8" s="14">
        <v>52111774.899999999</v>
      </c>
      <c r="BZ8" s="14">
        <v>0</v>
      </c>
      <c r="CA8" s="14">
        <v>6793335.6200000001</v>
      </c>
      <c r="CB8" s="14">
        <v>3829166.21</v>
      </c>
      <c r="CC8" s="14">
        <v>25734850.829999998</v>
      </c>
      <c r="CD8" s="14">
        <v>2695293000.6799998</v>
      </c>
      <c r="CE8" s="14">
        <v>0</v>
      </c>
      <c r="CF8" s="14">
        <v>-220655611.36000001</v>
      </c>
      <c r="CG8" s="14"/>
      <c r="CH8" s="14"/>
      <c r="CI8" s="14">
        <v>2436279200.0500002</v>
      </c>
      <c r="CJ8" s="14">
        <v>259013800.63</v>
      </c>
      <c r="CK8" s="14">
        <v>-220655611.36000001</v>
      </c>
      <c r="CL8" s="14"/>
      <c r="CM8" s="14">
        <v>2679262149.1199999</v>
      </c>
      <c r="CN8" s="14">
        <v>2676064320</v>
      </c>
      <c r="CO8" s="14">
        <v>2917379745.8699999</v>
      </c>
      <c r="CP8" s="63">
        <v>1753.6</v>
      </c>
      <c r="CQ8" s="14">
        <v>220655611.36000001</v>
      </c>
      <c r="CR8" s="14">
        <v>28434400</v>
      </c>
      <c r="CS8" s="61">
        <f t="shared" si="16"/>
        <v>7.612541545350676</v>
      </c>
      <c r="CT8" s="61"/>
      <c r="CU8" s="61"/>
      <c r="CV8" s="61">
        <f t="shared" si="17"/>
        <v>-0.92274062561331305</v>
      </c>
      <c r="CW8" s="61">
        <f t="shared" si="18"/>
        <v>-27718.828534705193</v>
      </c>
      <c r="CX8" s="61"/>
      <c r="CY8" s="61">
        <f t="shared" si="19"/>
        <v>-814442.42430428846</v>
      </c>
      <c r="CZ8" s="61">
        <f t="shared" si="20"/>
        <v>125830.07034671534</v>
      </c>
      <c r="DA8" s="61">
        <f t="shared" si="21"/>
        <v>43.432356285250712</v>
      </c>
      <c r="DB8" s="61">
        <f t="shared" si="22"/>
        <v>56.479803341084278</v>
      </c>
      <c r="DC8" s="61">
        <f t="shared" si="23"/>
        <v>37.23640214243099</v>
      </c>
      <c r="DD8" s="61">
        <f t="shared" si="24"/>
        <v>61.499407354416405</v>
      </c>
      <c r="DE8" s="61">
        <f t="shared" si="25"/>
        <v>1663651.7711393705</v>
      </c>
      <c r="DF8" s="61">
        <f t="shared" si="26"/>
        <v>79.207104591089134</v>
      </c>
      <c r="DG8" s="61">
        <f t="shared" si="27"/>
        <v>-9.0175495434280108</v>
      </c>
      <c r="DH8" s="61">
        <f t="shared" si="28"/>
        <v>2.2440767890567361</v>
      </c>
    </row>
    <row r="9" spans="1:112" x14ac:dyDescent="0.3">
      <c r="A9" s="35" t="s">
        <v>22</v>
      </c>
      <c r="B9" s="14">
        <v>4879684507.7700005</v>
      </c>
      <c r="C9" s="14">
        <v>389841852.93000001</v>
      </c>
      <c r="D9" s="14">
        <v>220374211.41</v>
      </c>
      <c r="E9" s="14">
        <v>20787600.670000002</v>
      </c>
      <c r="F9" s="14">
        <v>35739.14</v>
      </c>
      <c r="G9" s="14">
        <v>20228922.420000002</v>
      </c>
      <c r="H9" s="14">
        <v>171996083.84</v>
      </c>
      <c r="I9" s="29">
        <f>SUM(J9:M9)</f>
        <v>171996083.84</v>
      </c>
      <c r="J9" s="14">
        <v>3777652.63</v>
      </c>
      <c r="K9" s="14">
        <v>32982359.670000002</v>
      </c>
      <c r="L9" s="14">
        <v>2233291.52</v>
      </c>
      <c r="M9" s="14">
        <v>133002780.02</v>
      </c>
      <c r="N9" s="14">
        <v>3274788.66</v>
      </c>
      <c r="O9" s="14">
        <v>565131795.42999995</v>
      </c>
      <c r="P9" s="14">
        <v>4287014377.6500001</v>
      </c>
      <c r="Q9" s="14">
        <v>154383700</v>
      </c>
      <c r="R9" s="29">
        <f>S9+T9+U9</f>
        <v>154383700</v>
      </c>
      <c r="S9" s="14">
        <v>90873800</v>
      </c>
      <c r="T9" s="14">
        <v>63509900</v>
      </c>
      <c r="U9" s="14">
        <v>0</v>
      </c>
      <c r="V9" s="14">
        <v>4132630677.6500001</v>
      </c>
      <c r="W9" s="14">
        <v>2006152310.28</v>
      </c>
      <c r="X9" s="14">
        <v>640829795.96000004</v>
      </c>
      <c r="Y9" s="14">
        <v>43637370.259999998</v>
      </c>
      <c r="Z9" s="14">
        <v>23162290</v>
      </c>
      <c r="AA9" s="14">
        <v>4304000</v>
      </c>
      <c r="AB9" s="14">
        <v>192834300</v>
      </c>
      <c r="AC9" s="14">
        <v>605990.22</v>
      </c>
      <c r="AD9" s="14">
        <v>246687700</v>
      </c>
      <c r="AE9" s="14">
        <v>726908500</v>
      </c>
      <c r="AF9" s="14">
        <v>72001864.269999996</v>
      </c>
      <c r="AG9" s="14">
        <v>0</v>
      </c>
      <c r="AH9" s="14">
        <v>0</v>
      </c>
      <c r="AI9" s="14">
        <v>0</v>
      </c>
      <c r="AJ9" s="14">
        <v>6998362.8899999997</v>
      </c>
      <c r="AK9" s="14">
        <v>0</v>
      </c>
      <c r="AL9" s="14">
        <v>9310227.5</v>
      </c>
      <c r="AM9" s="14">
        <v>0</v>
      </c>
      <c r="AN9" s="14">
        <v>111508065.37</v>
      </c>
      <c r="AO9" s="14">
        <v>45704715.420000002</v>
      </c>
      <c r="AP9" s="14">
        <v>1985185.48</v>
      </c>
      <c r="AQ9" s="29">
        <f>SUM(W9:AP9)</f>
        <v>4132630677.6499996</v>
      </c>
      <c r="AR9" s="14">
        <v>4852146173.0799999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27538334.690000001</v>
      </c>
      <c r="AY9" s="14">
        <v>6133037.0700000003</v>
      </c>
      <c r="AZ9" s="14">
        <v>459043169.20999998</v>
      </c>
      <c r="BA9" s="29">
        <f>SUM(BB9:BJ9)</f>
        <v>459043169.20999998</v>
      </c>
      <c r="BB9" s="14">
        <v>0</v>
      </c>
      <c r="BC9" s="14">
        <v>0</v>
      </c>
      <c r="BD9" s="14">
        <v>9882370.8499999996</v>
      </c>
      <c r="BE9" s="14">
        <v>0</v>
      </c>
      <c r="BF9" s="14">
        <v>91171995.090000004</v>
      </c>
      <c r="BG9" s="14">
        <v>208010048.5</v>
      </c>
      <c r="BH9" s="14">
        <v>68060805.599999994</v>
      </c>
      <c r="BI9" s="14">
        <v>12658669.01</v>
      </c>
      <c r="BJ9" s="14">
        <v>69259280.160000026</v>
      </c>
      <c r="BK9" s="14">
        <v>771157302.35000002</v>
      </c>
      <c r="BL9" s="29">
        <f>SUM(BM9:BP9)</f>
        <v>771157302.35000002</v>
      </c>
      <c r="BM9" s="14">
        <v>189724429.40000001</v>
      </c>
      <c r="BN9" s="14">
        <v>227767861.59999999</v>
      </c>
      <c r="BO9" s="14">
        <v>123236767.73</v>
      </c>
      <c r="BP9" s="14">
        <v>230428243.62</v>
      </c>
      <c r="BQ9" s="14">
        <v>87434497.040000007</v>
      </c>
      <c r="BR9" s="14">
        <v>42133466.359999999</v>
      </c>
      <c r="BS9" s="14">
        <v>45301030.680000007</v>
      </c>
      <c r="BT9" s="14">
        <v>392416</v>
      </c>
      <c r="BU9" s="14">
        <v>58807097.020000003</v>
      </c>
      <c r="BV9" s="14">
        <v>5882419.4500000002</v>
      </c>
      <c r="BW9" s="14">
        <v>26408295.34</v>
      </c>
      <c r="BX9" s="14">
        <v>79417518.780000001</v>
      </c>
      <c r="BY9" s="14">
        <v>36180418.159999996</v>
      </c>
      <c r="BZ9" s="14">
        <v>2047522.78</v>
      </c>
      <c r="CA9" s="14">
        <v>20588544.079999998</v>
      </c>
      <c r="CB9" s="14">
        <v>960048.42</v>
      </c>
      <c r="CC9" s="14">
        <v>1131262.8600000001</v>
      </c>
      <c r="CD9" s="14">
        <v>4794859969.9399996</v>
      </c>
      <c r="CE9" s="14">
        <v>0</v>
      </c>
      <c r="CF9" s="14">
        <v>-82062261.469999999</v>
      </c>
      <c r="CG9" s="14"/>
      <c r="CH9" s="14"/>
      <c r="CI9" s="14">
        <v>4464373470.1599998</v>
      </c>
      <c r="CJ9" s="14">
        <v>191256258.16</v>
      </c>
      <c r="CK9" s="14">
        <v>-82062261.469999999</v>
      </c>
      <c r="CL9" s="14"/>
      <c r="CM9" s="14">
        <v>4711199522.0500002</v>
      </c>
      <c r="CN9" s="14">
        <v>4814662684.0500002</v>
      </c>
      <c r="CO9" s="14">
        <v>4879684507.7700005</v>
      </c>
      <c r="CP9" s="63">
        <v>1382.3</v>
      </c>
      <c r="CQ9" s="14">
        <v>82062261.469999999</v>
      </c>
      <c r="CR9" s="14">
        <v>676741.59</v>
      </c>
      <c r="CS9" s="61">
        <f t="shared" si="16"/>
        <v>4.5915833102167687</v>
      </c>
      <c r="CT9" s="61"/>
      <c r="CU9" s="61"/>
      <c r="CV9" s="61">
        <f t="shared" si="17"/>
        <v>-6.9460164185879529</v>
      </c>
      <c r="CW9" s="61">
        <f t="shared" si="18"/>
        <v>-57.402626250696734</v>
      </c>
      <c r="CX9" s="61"/>
      <c r="CY9" s="61">
        <f t="shared" si="19"/>
        <v>-2961579.8246039208</v>
      </c>
      <c r="CZ9" s="61">
        <f t="shared" si="20"/>
        <v>59366.462757722635</v>
      </c>
      <c r="DA9" s="61">
        <f t="shared" si="21"/>
        <v>11.513816843596679</v>
      </c>
      <c r="DB9" s="61">
        <f t="shared" si="22"/>
        <v>87.854335066615846</v>
      </c>
      <c r="DC9" s="61">
        <f t="shared" si="23"/>
        <v>8.1304116360853449</v>
      </c>
      <c r="DD9" s="61">
        <f t="shared" si="24"/>
        <v>90.996239016949488</v>
      </c>
      <c r="DE9" s="61">
        <f t="shared" si="25"/>
        <v>3530119.7336106496</v>
      </c>
      <c r="DF9" s="61">
        <f t="shared" si="26"/>
        <v>68.982466759523845</v>
      </c>
      <c r="DG9" s="61">
        <f t="shared" si="27"/>
        <v>-1.3504959326725912</v>
      </c>
      <c r="DH9" s="61">
        <f t="shared" si="28"/>
        <v>0.12045138743933524</v>
      </c>
    </row>
    <row r="10" spans="1:112" x14ac:dyDescent="0.3">
      <c r="A10" s="36" t="s">
        <v>6</v>
      </c>
      <c r="B10" s="14">
        <v>5668051734.0799999</v>
      </c>
      <c r="C10" s="14">
        <v>787499722.72000003</v>
      </c>
      <c r="D10" s="14">
        <v>595544697.11000001</v>
      </c>
      <c r="E10" s="14">
        <v>95794446.390000001</v>
      </c>
      <c r="F10" s="14">
        <v>173130.12</v>
      </c>
      <c r="G10" s="14">
        <v>53880075.950000003</v>
      </c>
      <c r="H10" s="14">
        <v>366234780.86000001</v>
      </c>
      <c r="I10" s="29">
        <f t="shared" si="11"/>
        <v>366234780.86000001</v>
      </c>
      <c r="J10" s="14">
        <v>1210591.05</v>
      </c>
      <c r="K10" s="14">
        <v>46472776.07</v>
      </c>
      <c r="L10" s="14">
        <v>692535.94</v>
      </c>
      <c r="M10" s="14">
        <v>317858877.80000001</v>
      </c>
      <c r="N10" s="14">
        <v>7816188.7800000003</v>
      </c>
      <c r="O10" s="14">
        <v>1161550692.3599999</v>
      </c>
      <c r="P10" s="14">
        <v>4486700557.7200003</v>
      </c>
      <c r="Q10" s="14">
        <v>37646000</v>
      </c>
      <c r="R10" s="29">
        <f t="shared" si="12"/>
        <v>37646000</v>
      </c>
      <c r="S10" s="14">
        <v>0</v>
      </c>
      <c r="T10" s="14">
        <v>37646000</v>
      </c>
      <c r="U10" s="14">
        <v>0</v>
      </c>
      <c r="V10" s="14">
        <v>4449054557.7200003</v>
      </c>
      <c r="W10" s="14">
        <v>1682832588.5999999</v>
      </c>
      <c r="X10" s="14">
        <v>1115950546.3199999</v>
      </c>
      <c r="Y10" s="14">
        <v>61332152.030000001</v>
      </c>
      <c r="Z10" s="14">
        <v>14917790.1</v>
      </c>
      <c r="AA10" s="14">
        <v>3580460.34</v>
      </c>
      <c r="AB10" s="14">
        <v>154731400</v>
      </c>
      <c r="AC10" s="14">
        <v>739537.86</v>
      </c>
      <c r="AD10" s="14">
        <v>205580800</v>
      </c>
      <c r="AE10" s="14">
        <v>907803700</v>
      </c>
      <c r="AF10" s="14">
        <v>1903890.2</v>
      </c>
      <c r="AG10" s="14">
        <v>0</v>
      </c>
      <c r="AH10" s="14">
        <v>0</v>
      </c>
      <c r="AI10" s="14">
        <v>0</v>
      </c>
      <c r="AJ10" s="14">
        <v>26766908.25</v>
      </c>
      <c r="AK10" s="14">
        <v>0</v>
      </c>
      <c r="AL10" s="14">
        <v>61420482.700000003</v>
      </c>
      <c r="AM10" s="14">
        <v>0</v>
      </c>
      <c r="AN10" s="14">
        <v>149228284.24000001</v>
      </c>
      <c r="AO10" s="14">
        <v>59525903.880000003</v>
      </c>
      <c r="AP10" s="14">
        <v>2740113.2</v>
      </c>
      <c r="AQ10" s="29">
        <f t="shared" si="13"/>
        <v>4449054557.7200003</v>
      </c>
      <c r="AR10" s="14">
        <v>5648251250.0799999</v>
      </c>
      <c r="AS10" s="14">
        <v>0</v>
      </c>
      <c r="AT10" s="14">
        <v>0</v>
      </c>
      <c r="AU10" s="14">
        <v>0</v>
      </c>
      <c r="AV10" s="14">
        <v>1510100</v>
      </c>
      <c r="AW10" s="14">
        <v>13613615</v>
      </c>
      <c r="AX10" s="14">
        <v>4676769</v>
      </c>
      <c r="AY10" s="14">
        <v>7776630.8300000001</v>
      </c>
      <c r="AZ10" s="14">
        <v>455531962.88999999</v>
      </c>
      <c r="BA10" s="29">
        <f t="shared" si="14"/>
        <v>455531962.88999999</v>
      </c>
      <c r="BB10" s="14">
        <v>0</v>
      </c>
      <c r="BC10" s="14">
        <v>0</v>
      </c>
      <c r="BD10" s="14">
        <v>52688409.140000001</v>
      </c>
      <c r="BE10" s="14">
        <v>0</v>
      </c>
      <c r="BF10" s="14">
        <v>58830104.590000004</v>
      </c>
      <c r="BG10" s="14">
        <v>182340120.37</v>
      </c>
      <c r="BH10" s="14">
        <v>115287086.72</v>
      </c>
      <c r="BI10" s="14">
        <v>15684995.23</v>
      </c>
      <c r="BJ10" s="14">
        <v>30701246.839999914</v>
      </c>
      <c r="BK10" s="14">
        <v>1025666451.45</v>
      </c>
      <c r="BL10" s="29">
        <f t="shared" si="15"/>
        <v>1025666451.45</v>
      </c>
      <c r="BM10" s="14">
        <v>301621143.07999998</v>
      </c>
      <c r="BN10" s="14">
        <v>293887631.11000001</v>
      </c>
      <c r="BO10" s="14">
        <v>129827698.5</v>
      </c>
      <c r="BP10" s="14">
        <v>300329978.75999999</v>
      </c>
      <c r="BQ10" s="14">
        <v>222631735.72999999</v>
      </c>
      <c r="BR10" s="14">
        <v>92715340.659999996</v>
      </c>
      <c r="BS10" s="14">
        <v>129916395.06999999</v>
      </c>
      <c r="BT10" s="14">
        <v>0</v>
      </c>
      <c r="BU10" s="14">
        <v>54405273.649999999</v>
      </c>
      <c r="BV10" s="14">
        <v>4566541.79</v>
      </c>
      <c r="BW10" s="14">
        <v>41328207.5</v>
      </c>
      <c r="BX10" s="14">
        <v>103244079.95999999</v>
      </c>
      <c r="BY10" s="14">
        <v>73840597.739999995</v>
      </c>
      <c r="BZ10" s="14">
        <v>4369612.88</v>
      </c>
      <c r="CA10" s="14">
        <v>125322549.3</v>
      </c>
      <c r="CB10" s="14">
        <v>78381440.25</v>
      </c>
      <c r="CC10" s="14">
        <v>34507578.520000003</v>
      </c>
      <c r="CD10" s="14">
        <v>5591302975.2200003</v>
      </c>
      <c r="CE10" s="14">
        <v>0</v>
      </c>
      <c r="CF10" s="14">
        <v>-76248592.519999996</v>
      </c>
      <c r="CG10" s="14"/>
      <c r="CH10" s="14"/>
      <c r="CI10" s="14">
        <v>5077745129.9099998</v>
      </c>
      <c r="CJ10" s="14">
        <v>513557845.31</v>
      </c>
      <c r="CK10" s="14">
        <v>-76248592.519999996</v>
      </c>
      <c r="CL10" s="14"/>
      <c r="CM10" s="14">
        <v>5294257193.4499998</v>
      </c>
      <c r="CN10" s="14">
        <v>5884719269.7200003</v>
      </c>
      <c r="CO10" s="14">
        <v>5668051734.0799999</v>
      </c>
      <c r="CP10" s="63">
        <v>1732.2</v>
      </c>
      <c r="CQ10" s="14">
        <v>76248592.519999996</v>
      </c>
      <c r="CR10" s="14">
        <v>0</v>
      </c>
      <c r="CS10" s="61">
        <f t="shared" si="16"/>
        <v>1.3540588982019484</v>
      </c>
      <c r="CT10" s="61"/>
      <c r="CU10" s="61"/>
      <c r="CV10" s="61">
        <f t="shared" si="17"/>
        <v>-3.4011383157510893</v>
      </c>
      <c r="CW10" s="61">
        <f t="shared" si="18"/>
        <v>-64.704380966857869</v>
      </c>
      <c r="CX10" s="61"/>
      <c r="CY10" s="61">
        <f t="shared" si="19"/>
        <v>-2561810.6867798176</v>
      </c>
      <c r="CZ10" s="61">
        <f t="shared" si="20"/>
        <v>44018.353839048606</v>
      </c>
      <c r="DA10" s="61">
        <f t="shared" si="21"/>
        <v>20.355045396692493</v>
      </c>
      <c r="DB10" s="61">
        <f t="shared" si="22"/>
        <v>79.157720645756442</v>
      </c>
      <c r="DC10" s="61">
        <f t="shared" si="23"/>
        <v>14.084368638403365</v>
      </c>
      <c r="DD10" s="61">
        <f t="shared" si="24"/>
        <v>84.746554498162638</v>
      </c>
      <c r="DE10" s="61">
        <f t="shared" si="25"/>
        <v>3272169.3419235651</v>
      </c>
      <c r="DF10" s="61">
        <f t="shared" si="26"/>
        <v>67.797275478350798</v>
      </c>
      <c r="DG10" s="61">
        <f t="shared" si="27"/>
        <v>3.6818669797023222</v>
      </c>
      <c r="DH10" s="61">
        <f t="shared" si="28"/>
        <v>0</v>
      </c>
    </row>
    <row r="11" spans="1:112" x14ac:dyDescent="0.3">
      <c r="A11" s="36" t="s">
        <v>7</v>
      </c>
      <c r="B11" s="14">
        <v>3379699399.5500002</v>
      </c>
      <c r="C11" s="14">
        <v>332047214.13</v>
      </c>
      <c r="D11" s="14">
        <v>232863077.52000001</v>
      </c>
      <c r="E11" s="14">
        <v>19103301.739999998</v>
      </c>
      <c r="F11" s="14">
        <v>24525.08</v>
      </c>
      <c r="G11" s="14">
        <v>56776421.920000002</v>
      </c>
      <c r="H11" s="14">
        <v>144738551.22</v>
      </c>
      <c r="I11" s="29">
        <f t="shared" si="11"/>
        <v>144738551.22</v>
      </c>
      <c r="J11" s="14">
        <v>-602468.48</v>
      </c>
      <c r="K11" s="14">
        <v>16730703.67</v>
      </c>
      <c r="L11" s="14">
        <v>762445.66</v>
      </c>
      <c r="M11" s="14">
        <v>127847870.37</v>
      </c>
      <c r="N11" s="14">
        <v>618269.82999999996</v>
      </c>
      <c r="O11" s="14">
        <v>480424431.63999999</v>
      </c>
      <c r="P11" s="14">
        <v>2887876091.6399999</v>
      </c>
      <c r="Q11" s="14">
        <v>85112400</v>
      </c>
      <c r="R11" s="29">
        <f>S11+T11+U11</f>
        <v>85112400</v>
      </c>
      <c r="S11" s="14">
        <v>34846200</v>
      </c>
      <c r="T11" s="14">
        <v>50266200</v>
      </c>
      <c r="U11" s="14">
        <v>0</v>
      </c>
      <c r="V11" s="14">
        <v>2802763691.6399999</v>
      </c>
      <c r="W11" s="14">
        <v>1134819995.05</v>
      </c>
      <c r="X11" s="14">
        <v>519887400</v>
      </c>
      <c r="Y11" s="14">
        <v>35243747.049999997</v>
      </c>
      <c r="Z11" s="14">
        <v>77656196.140000001</v>
      </c>
      <c r="AA11" s="14">
        <v>4127700</v>
      </c>
      <c r="AB11" s="14">
        <v>141527000</v>
      </c>
      <c r="AC11" s="14">
        <v>434772.47999999998</v>
      </c>
      <c r="AD11" s="14">
        <v>199079900</v>
      </c>
      <c r="AE11" s="14">
        <v>525471800</v>
      </c>
      <c r="AF11" s="14">
        <v>37858132.240000002</v>
      </c>
      <c r="AG11" s="14">
        <v>0</v>
      </c>
      <c r="AH11" s="14">
        <v>0</v>
      </c>
      <c r="AI11" s="14">
        <v>0</v>
      </c>
      <c r="AJ11" s="14">
        <v>27857005.09</v>
      </c>
      <c r="AK11" s="14">
        <v>0</v>
      </c>
      <c r="AL11" s="14">
        <v>4983000</v>
      </c>
      <c r="AM11" s="14">
        <v>0</v>
      </c>
      <c r="AN11" s="14">
        <v>55024774</v>
      </c>
      <c r="AO11" s="14">
        <v>36947541.740000002</v>
      </c>
      <c r="AP11" s="14">
        <v>1844727.85</v>
      </c>
      <c r="AQ11" s="29">
        <f>SUM(W11:AP11)</f>
        <v>2802763691.6399999</v>
      </c>
      <c r="AR11" s="14">
        <v>3368300523.2800002</v>
      </c>
      <c r="AS11" s="14">
        <v>0</v>
      </c>
      <c r="AT11" s="14">
        <v>0</v>
      </c>
      <c r="AU11" s="14">
        <v>0</v>
      </c>
      <c r="AV11" s="14">
        <v>0</v>
      </c>
      <c r="AW11" s="14">
        <v>1998154.93</v>
      </c>
      <c r="AX11" s="14">
        <v>9400721.3399999999</v>
      </c>
      <c r="AY11" s="14">
        <v>4626960.54</v>
      </c>
      <c r="AZ11" s="14">
        <v>404854188.38999999</v>
      </c>
      <c r="BA11" s="29">
        <f t="shared" si="14"/>
        <v>404854188.38999999</v>
      </c>
      <c r="BB11" s="14">
        <v>0</v>
      </c>
      <c r="BC11" s="14">
        <v>0</v>
      </c>
      <c r="BD11" s="14">
        <v>30518689.27</v>
      </c>
      <c r="BE11" s="14">
        <v>0</v>
      </c>
      <c r="BF11" s="14">
        <v>80097384.129999995</v>
      </c>
      <c r="BG11" s="14">
        <v>161493808.93000001</v>
      </c>
      <c r="BH11" s="14">
        <v>69724360.090000004</v>
      </c>
      <c r="BI11" s="14">
        <v>10480036.289999999</v>
      </c>
      <c r="BJ11" s="14">
        <v>52539909.680000007</v>
      </c>
      <c r="BK11" s="14">
        <v>592917509.11000001</v>
      </c>
      <c r="BL11" s="29">
        <f t="shared" si="15"/>
        <v>592917509.11000001</v>
      </c>
      <c r="BM11" s="14">
        <v>214189734.53</v>
      </c>
      <c r="BN11" s="14">
        <v>219529680.44</v>
      </c>
      <c r="BO11" s="14">
        <v>84176104</v>
      </c>
      <c r="BP11" s="14">
        <v>75021990.139999986</v>
      </c>
      <c r="BQ11" s="14">
        <v>110569002.03</v>
      </c>
      <c r="BR11" s="14">
        <v>72559358.430000007</v>
      </c>
      <c r="BS11" s="14">
        <v>38009643.599999994</v>
      </c>
      <c r="BT11" s="14">
        <v>27309630</v>
      </c>
      <c r="BU11" s="14">
        <v>46907267.890000001</v>
      </c>
      <c r="BV11" s="14">
        <v>1251117.3999999999</v>
      </c>
      <c r="BW11" s="14">
        <v>22075874.77</v>
      </c>
      <c r="BX11" s="14">
        <v>36957579.549999997</v>
      </c>
      <c r="BY11" s="14">
        <v>39357960.159999996</v>
      </c>
      <c r="BZ11" s="14">
        <v>1998674.22</v>
      </c>
      <c r="CA11" s="14">
        <v>5312248.2</v>
      </c>
      <c r="CB11" s="14">
        <v>9005164.4000000004</v>
      </c>
      <c r="CC11" s="14">
        <v>5672084.0099999998</v>
      </c>
      <c r="CD11" s="14">
        <v>812545.49</v>
      </c>
      <c r="CE11" s="14">
        <v>0</v>
      </c>
      <c r="CF11" s="14">
        <v>-60347781.119999997</v>
      </c>
      <c r="CG11" s="14"/>
      <c r="CH11" s="14"/>
      <c r="CI11" s="14">
        <v>3165324127.4099998</v>
      </c>
      <c r="CJ11" s="14">
        <v>108301697.33</v>
      </c>
      <c r="CK11" s="14">
        <v>-60347781.119999997</v>
      </c>
      <c r="CL11" s="14"/>
      <c r="CM11" s="14">
        <v>3228614761.3699999</v>
      </c>
      <c r="CN11" s="14">
        <v>3289843980</v>
      </c>
      <c r="CO11" s="14">
        <v>3379699399.5500002</v>
      </c>
      <c r="CP11" s="63">
        <v>973.1</v>
      </c>
      <c r="CQ11" s="14">
        <v>60347781.119999997</v>
      </c>
      <c r="CR11" s="14">
        <v>0</v>
      </c>
      <c r="CS11" s="61">
        <f t="shared" si="16"/>
        <v>3.1385505712171864</v>
      </c>
      <c r="CT11" s="61"/>
      <c r="CU11" s="61"/>
      <c r="CV11" s="61">
        <f t="shared" si="17"/>
        <v>-5.6388813539481228</v>
      </c>
      <c r="CW11" s="61">
        <f t="shared" si="18"/>
        <v>-174.16898298272133</v>
      </c>
      <c r="CX11" s="61"/>
      <c r="CY11" s="61">
        <f t="shared" si="19"/>
        <v>-2874154.8241599011</v>
      </c>
      <c r="CZ11" s="61">
        <f t="shared" si="20"/>
        <v>62016.011838454418</v>
      </c>
      <c r="DA11" s="61">
        <f t="shared" si="21"/>
        <v>14.107342369368206</v>
      </c>
      <c r="DB11" s="61">
        <f t="shared" si="22"/>
        <v>85.447720351239354</v>
      </c>
      <c r="DC11" s="61">
        <f t="shared" si="23"/>
        <v>40865.061490895729</v>
      </c>
      <c r="DD11" s="61">
        <f t="shared" si="24"/>
        <v>89.446289046098087</v>
      </c>
      <c r="DE11" s="61">
        <f t="shared" si="25"/>
        <v>3473126.5024663447</v>
      </c>
      <c r="DF11" s="61">
        <f t="shared" si="26"/>
        <v>69.115388864905896</v>
      </c>
      <c r="DG11" s="61">
        <f t="shared" si="27"/>
        <v>-2.7312972924023038</v>
      </c>
      <c r="DH11" s="61">
        <f t="shared" si="28"/>
        <v>0</v>
      </c>
    </row>
    <row r="12" spans="1:112" x14ac:dyDescent="0.3">
      <c r="A12" s="36" t="s">
        <v>8</v>
      </c>
      <c r="B12" s="14">
        <v>2553619113.6399999</v>
      </c>
      <c r="C12" s="14">
        <v>310598436.19</v>
      </c>
      <c r="D12" s="14">
        <v>236138126.88</v>
      </c>
      <c r="E12" s="14">
        <v>22100475.510000002</v>
      </c>
      <c r="F12" s="14">
        <v>3992.04</v>
      </c>
      <c r="G12" s="14">
        <v>28589748.550000001</v>
      </c>
      <c r="H12" s="14">
        <v>147580431.02000001</v>
      </c>
      <c r="I12" s="29">
        <f t="shared" si="11"/>
        <v>147580431.02000001</v>
      </c>
      <c r="J12" s="14">
        <v>19326.72</v>
      </c>
      <c r="K12" s="14">
        <v>11666628.300000001</v>
      </c>
      <c r="L12" s="14">
        <v>1231219.5900000001</v>
      </c>
      <c r="M12" s="14">
        <v>134663256.41</v>
      </c>
      <c r="N12" s="14">
        <v>0</v>
      </c>
      <c r="O12" s="14">
        <v>458178867.20999998</v>
      </c>
      <c r="P12" s="14">
        <v>2095439726.4300001</v>
      </c>
      <c r="Q12" s="14">
        <v>71591500</v>
      </c>
      <c r="R12" s="29">
        <f t="shared" si="12"/>
        <v>71591500</v>
      </c>
      <c r="S12" s="14">
        <v>24823000</v>
      </c>
      <c r="T12" s="14">
        <v>46768500</v>
      </c>
      <c r="U12" s="14">
        <v>0</v>
      </c>
      <c r="V12" s="14">
        <v>2023848226.4300001</v>
      </c>
      <c r="W12" s="14">
        <v>639932297.38</v>
      </c>
      <c r="X12" s="14">
        <v>308200052.68000001</v>
      </c>
      <c r="Y12" s="14">
        <v>35581154.229999997</v>
      </c>
      <c r="Z12" s="14">
        <v>4964314.9800000004</v>
      </c>
      <c r="AA12" s="14">
        <v>7052121.4000000004</v>
      </c>
      <c r="AB12" s="14">
        <v>175558872</v>
      </c>
      <c r="AC12" s="14">
        <v>908454.54</v>
      </c>
      <c r="AD12" s="14">
        <v>184965100</v>
      </c>
      <c r="AE12" s="14">
        <v>443405800</v>
      </c>
      <c r="AF12" s="14">
        <v>0</v>
      </c>
      <c r="AG12" s="14">
        <v>0</v>
      </c>
      <c r="AH12" s="14">
        <v>0</v>
      </c>
      <c r="AI12" s="14">
        <v>0</v>
      </c>
      <c r="AJ12" s="14">
        <v>11531748.76</v>
      </c>
      <c r="AK12" s="14">
        <v>117088482.25</v>
      </c>
      <c r="AL12" s="14">
        <v>118400</v>
      </c>
      <c r="AM12" s="14">
        <v>0</v>
      </c>
      <c r="AN12" s="14">
        <v>78113326</v>
      </c>
      <c r="AO12" s="14">
        <v>15688127.029999999</v>
      </c>
      <c r="AP12" s="14">
        <v>739975.18</v>
      </c>
      <c r="AQ12" s="29">
        <f t="shared" si="13"/>
        <v>2023848226.4300001</v>
      </c>
      <c r="AR12" s="14">
        <v>2553618593.6399999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520</v>
      </c>
      <c r="AY12" s="14">
        <v>0</v>
      </c>
      <c r="AZ12" s="14">
        <v>324325202.75999999</v>
      </c>
      <c r="BA12" s="29">
        <f t="shared" si="14"/>
        <v>324325202.75999999</v>
      </c>
      <c r="BB12" s="14">
        <v>0</v>
      </c>
      <c r="BC12" s="14">
        <v>0</v>
      </c>
      <c r="BD12" s="14">
        <v>54354543.93</v>
      </c>
      <c r="BE12" s="14">
        <v>12817661.140000001</v>
      </c>
      <c r="BF12" s="14">
        <v>37310805.560000002</v>
      </c>
      <c r="BG12" s="14">
        <v>159036521.00999999</v>
      </c>
      <c r="BH12" s="14">
        <v>40278569.619999997</v>
      </c>
      <c r="BI12" s="14">
        <v>9359789.4600000009</v>
      </c>
      <c r="BJ12" s="14">
        <v>11167312.040000021</v>
      </c>
      <c r="BK12" s="14">
        <v>445513987.81999999</v>
      </c>
      <c r="BL12" s="29">
        <f t="shared" si="15"/>
        <v>445513987.81999999</v>
      </c>
      <c r="BM12" s="14">
        <v>110561812.95999999</v>
      </c>
      <c r="BN12" s="14">
        <v>135012670.47999999</v>
      </c>
      <c r="BO12" s="14">
        <v>115342896.56999999</v>
      </c>
      <c r="BP12" s="14">
        <v>84596607.810000002</v>
      </c>
      <c r="BQ12" s="14">
        <v>112333847.8</v>
      </c>
      <c r="BR12" s="14">
        <v>100080180.01000001</v>
      </c>
      <c r="BS12" s="14">
        <v>12253667.789999992</v>
      </c>
      <c r="BT12" s="14">
        <v>1365149.31</v>
      </c>
      <c r="BU12" s="14">
        <v>20111832.280000001</v>
      </c>
      <c r="BV12" s="14">
        <v>0</v>
      </c>
      <c r="BW12" s="14">
        <v>19294401.789999999</v>
      </c>
      <c r="BX12" s="14">
        <v>54472126.82</v>
      </c>
      <c r="BY12" s="14">
        <v>24206502.989999998</v>
      </c>
      <c r="BZ12" s="14">
        <v>487172.97</v>
      </c>
      <c r="CA12" s="14">
        <v>13297136.720000001</v>
      </c>
      <c r="CB12" s="14">
        <v>3859207</v>
      </c>
      <c r="CC12" s="14">
        <v>4457996.13</v>
      </c>
      <c r="CD12" s="14">
        <v>2401630260.6999998</v>
      </c>
      <c r="CE12" s="14">
        <v>0</v>
      </c>
      <c r="CF12" s="14">
        <v>-148238433.91999999</v>
      </c>
      <c r="CG12" s="14"/>
      <c r="CH12" s="14"/>
      <c r="CI12" s="14">
        <v>2034892060.3599999</v>
      </c>
      <c r="CJ12" s="14">
        <v>366738200.33999997</v>
      </c>
      <c r="CK12" s="14">
        <v>-148238433.91999999</v>
      </c>
      <c r="CL12" s="14"/>
      <c r="CM12" s="14">
        <v>2410536496.0999999</v>
      </c>
      <c r="CN12" s="14">
        <v>2659723507</v>
      </c>
      <c r="CO12" s="14">
        <v>2553619113.6399999</v>
      </c>
      <c r="CP12" s="63">
        <v>2205.4</v>
      </c>
      <c r="CQ12" s="14">
        <v>148238433.91999999</v>
      </c>
      <c r="CR12" s="14">
        <v>109165900</v>
      </c>
      <c r="CS12" s="61">
        <f t="shared" si="16"/>
        <v>5.9518998792012816</v>
      </c>
      <c r="CT12" s="61"/>
      <c r="CU12" s="61"/>
      <c r="CV12" s="61">
        <f t="shared" si="17"/>
        <v>-3.4412612758661671</v>
      </c>
      <c r="CW12" s="64" t="e">
        <f>(N12-CJ12)/N12</f>
        <v>#DIV/0!</v>
      </c>
      <c r="CX12" s="61"/>
      <c r="CY12" s="61">
        <f t="shared" si="19"/>
        <v>-881223.99269520259</v>
      </c>
      <c r="CZ12" s="61">
        <f t="shared" si="20"/>
        <v>67216.121302258078</v>
      </c>
      <c r="DA12" s="61">
        <f t="shared" si="21"/>
        <v>17.942333872842106</v>
      </c>
      <c r="DB12" s="61">
        <f t="shared" si="22"/>
        <v>82.057645763901803</v>
      </c>
      <c r="DC12" s="61">
        <f t="shared" si="23"/>
        <v>12.932816565172288</v>
      </c>
      <c r="DD12" s="61">
        <f t="shared" si="24"/>
        <v>86.928355153311557</v>
      </c>
      <c r="DE12" s="61">
        <f t="shared" si="25"/>
        <v>1157893.8576403372</v>
      </c>
      <c r="DF12" s="61">
        <f t="shared" si="26"/>
        <v>67.789777839675324</v>
      </c>
      <c r="DG12" s="61">
        <f t="shared" si="27"/>
        <v>3.9893016353297255</v>
      </c>
      <c r="DH12" s="61">
        <f t="shared" si="28"/>
        <v>23.826044327348974</v>
      </c>
    </row>
    <row r="13" spans="1:112" x14ac:dyDescent="0.3">
      <c r="A13" s="36" t="s">
        <v>9</v>
      </c>
      <c r="B13" s="14">
        <v>8709552234.9400005</v>
      </c>
      <c r="C13" s="14">
        <v>1103477537.8099999</v>
      </c>
      <c r="D13" s="14">
        <v>607002981.92999995</v>
      </c>
      <c r="E13" s="14">
        <v>102179988.23</v>
      </c>
      <c r="F13" s="14">
        <v>40234.22</v>
      </c>
      <c r="G13" s="14">
        <v>49513439.310000002</v>
      </c>
      <c r="H13" s="14">
        <v>259033976.63</v>
      </c>
      <c r="I13" s="29">
        <f t="shared" si="11"/>
        <v>259033976.63</v>
      </c>
      <c r="J13" s="14">
        <v>4889689.12</v>
      </c>
      <c r="K13" s="14">
        <v>64921432.539999999</v>
      </c>
      <c r="L13" s="14">
        <v>465086.34</v>
      </c>
      <c r="M13" s="14">
        <v>188757768.63</v>
      </c>
      <c r="N13" s="14">
        <v>49018698.039999999</v>
      </c>
      <c r="O13" s="14">
        <v>1411530212.48</v>
      </c>
      <c r="P13" s="14">
        <v>7290606867.8599997</v>
      </c>
      <c r="Q13" s="14">
        <v>104685100</v>
      </c>
      <c r="R13" s="29">
        <f t="shared" si="12"/>
        <v>104685100</v>
      </c>
      <c r="S13" s="14">
        <v>44898100</v>
      </c>
      <c r="T13" s="14">
        <v>59787000</v>
      </c>
      <c r="U13" s="14">
        <v>0</v>
      </c>
      <c r="V13" s="14">
        <v>7185921767.8599997</v>
      </c>
      <c r="W13" s="14">
        <v>3060968051.0999999</v>
      </c>
      <c r="X13" s="14">
        <v>1156936796.1099999</v>
      </c>
      <c r="Y13" s="14">
        <v>86875438.730000004</v>
      </c>
      <c r="Z13" s="14">
        <v>30737998.280000001</v>
      </c>
      <c r="AA13" s="14">
        <v>6067989.0300000003</v>
      </c>
      <c r="AB13" s="14">
        <v>497357100</v>
      </c>
      <c r="AC13" s="14">
        <v>1115979.51</v>
      </c>
      <c r="AD13" s="14">
        <v>425200900</v>
      </c>
      <c r="AE13" s="14">
        <v>1306120600</v>
      </c>
      <c r="AF13" s="14">
        <v>98991020.409999996</v>
      </c>
      <c r="AG13" s="14">
        <v>586921.77</v>
      </c>
      <c r="AH13" s="14">
        <v>0</v>
      </c>
      <c r="AI13" s="14">
        <v>45000000</v>
      </c>
      <c r="AJ13" s="14">
        <v>15740541.82</v>
      </c>
      <c r="AK13" s="14">
        <v>0</v>
      </c>
      <c r="AL13" s="14">
        <v>43198295.229999997</v>
      </c>
      <c r="AM13" s="14">
        <v>0</v>
      </c>
      <c r="AN13" s="14">
        <v>329219164.50999999</v>
      </c>
      <c r="AO13" s="14">
        <v>75009299.969999999</v>
      </c>
      <c r="AP13" s="14">
        <v>6795671.3899999997</v>
      </c>
      <c r="AQ13" s="29">
        <f>SUM(W13:AP13)</f>
        <v>7185921767.8599997</v>
      </c>
      <c r="AR13" s="14">
        <v>8702137080.3400002</v>
      </c>
      <c r="AS13" s="14">
        <v>0</v>
      </c>
      <c r="AT13" s="14">
        <v>0</v>
      </c>
      <c r="AU13" s="14">
        <v>0</v>
      </c>
      <c r="AV13" s="14">
        <v>1176249.45</v>
      </c>
      <c r="AW13" s="14">
        <v>793319</v>
      </c>
      <c r="AX13" s="14">
        <v>5445586.1500000004</v>
      </c>
      <c r="AY13" s="14">
        <v>18860542.440000001</v>
      </c>
      <c r="AZ13" s="14">
        <v>1019958428.11</v>
      </c>
      <c r="BA13" s="29">
        <f t="shared" si="14"/>
        <v>1019958428.11</v>
      </c>
      <c r="BB13" s="14">
        <v>0</v>
      </c>
      <c r="BC13" s="14">
        <v>0</v>
      </c>
      <c r="BD13" s="14">
        <v>51684392.32</v>
      </c>
      <c r="BE13" s="14">
        <v>9931320.8699999992</v>
      </c>
      <c r="BF13" s="14">
        <v>179716360.61000001</v>
      </c>
      <c r="BG13" s="14">
        <v>530140182.81999999</v>
      </c>
      <c r="BH13" s="14">
        <v>178869114.34</v>
      </c>
      <c r="BI13" s="14">
        <v>8755377.1799999997</v>
      </c>
      <c r="BJ13" s="14">
        <v>60861679.970000029</v>
      </c>
      <c r="BK13" s="14">
        <v>1386680501.71</v>
      </c>
      <c r="BL13" s="29">
        <f t="shared" si="15"/>
        <v>1386680501.71</v>
      </c>
      <c r="BM13" s="14">
        <v>244870771.44</v>
      </c>
      <c r="BN13" s="14">
        <v>674805117.63999999</v>
      </c>
      <c r="BO13" s="14">
        <v>191437195.59999999</v>
      </c>
      <c r="BP13" s="14">
        <v>275567417.03000021</v>
      </c>
      <c r="BQ13" s="14">
        <v>181078819.68000001</v>
      </c>
      <c r="BR13" s="14">
        <v>90490161.650000006</v>
      </c>
      <c r="BS13" s="14">
        <v>90588658.030000001</v>
      </c>
      <c r="BT13" s="14">
        <v>0</v>
      </c>
      <c r="BU13" s="14">
        <v>115378975.90000001</v>
      </c>
      <c r="BV13" s="14">
        <v>11981719.43</v>
      </c>
      <c r="BW13" s="14">
        <v>49465581.57</v>
      </c>
      <c r="BX13" s="14">
        <v>90096192.849999994</v>
      </c>
      <c r="BY13" s="14">
        <v>57252420.299999997</v>
      </c>
      <c r="BZ13" s="14">
        <v>4464149.28</v>
      </c>
      <c r="CA13" s="14">
        <v>513817171.81999999</v>
      </c>
      <c r="CB13" s="14">
        <v>13886564.26</v>
      </c>
      <c r="CC13" s="14">
        <v>2235258.25</v>
      </c>
      <c r="CD13" s="14">
        <v>8637480653.5900002</v>
      </c>
      <c r="CE13" s="14">
        <v>-50000</v>
      </c>
      <c r="CF13" s="14">
        <v>-71172140.519999996</v>
      </c>
      <c r="CG13" s="14"/>
      <c r="CH13" s="14"/>
      <c r="CI13" s="14">
        <v>8199998728.3800001</v>
      </c>
      <c r="CJ13" s="14">
        <v>437481925.21000004</v>
      </c>
      <c r="CK13" s="14">
        <v>-71172140.519999996</v>
      </c>
      <c r="CL13" s="14"/>
      <c r="CM13" s="14">
        <v>8140287524.5500002</v>
      </c>
      <c r="CN13" s="14">
        <v>8612153398.1200008</v>
      </c>
      <c r="CO13" s="14">
        <v>8709552234.9400005</v>
      </c>
      <c r="CP13" s="63">
        <v>2534.1999999999998</v>
      </c>
      <c r="CQ13" s="14">
        <v>71172140.519999996</v>
      </c>
      <c r="CR13" s="14">
        <v>14506940.810000001</v>
      </c>
      <c r="CS13" s="61">
        <f t="shared" si="16"/>
        <v>0.82750042029568105</v>
      </c>
      <c r="CT13" s="61"/>
      <c r="CU13" s="61"/>
      <c r="CV13" s="61">
        <f t="shared" si="17"/>
        <v>-5.0182968301374293</v>
      </c>
      <c r="CW13" s="61">
        <f t="shared" si="18"/>
        <v>-7.9247969183720084</v>
      </c>
      <c r="CX13" s="61"/>
      <c r="CY13" s="61">
        <f t="shared" si="19"/>
        <v>-2870716.2572606746</v>
      </c>
      <c r="CZ13" s="61">
        <f t="shared" si="20"/>
        <v>28084.658085391839</v>
      </c>
      <c r="DA13" s="61">
        <f t="shared" si="21"/>
        <v>15.643875571169202</v>
      </c>
      <c r="DB13" s="61">
        <f t="shared" si="22"/>
        <v>83.708170881763181</v>
      </c>
      <c r="DC13" s="61">
        <f t="shared" si="23"/>
        <v>12.775455969922907</v>
      </c>
      <c r="DD13" s="61">
        <f t="shared" si="24"/>
        <v>89.562031388602918</v>
      </c>
      <c r="DE13" s="61">
        <f t="shared" si="25"/>
        <v>3436805.3961565783</v>
      </c>
      <c r="DF13" s="61">
        <f t="shared" si="26"/>
        <v>78.17597725175402</v>
      </c>
      <c r="DG13" s="61">
        <f t="shared" si="27"/>
        <v>-1.1309463767942345</v>
      </c>
      <c r="DH13" s="61">
        <f t="shared" si="28"/>
        <v>1.0647206028172493</v>
      </c>
    </row>
    <row r="14" spans="1:112" x14ac:dyDescent="0.3">
      <c r="A14" s="35" t="s">
        <v>23</v>
      </c>
      <c r="B14" s="14">
        <v>3762648381.1500001</v>
      </c>
      <c r="C14" s="14">
        <v>381853692.82999998</v>
      </c>
      <c r="D14" s="14">
        <v>301027495.25999999</v>
      </c>
      <c r="E14" s="14">
        <v>31471392.800000001</v>
      </c>
      <c r="F14" s="14">
        <v>12827.68</v>
      </c>
      <c r="G14" s="14">
        <v>31869227.27</v>
      </c>
      <c r="H14" s="14">
        <v>192899979.09999999</v>
      </c>
      <c r="I14" s="29">
        <f t="shared" si="11"/>
        <v>192899979.09999999</v>
      </c>
      <c r="J14" s="14">
        <v>369953.48</v>
      </c>
      <c r="K14" s="14">
        <v>25713221.690000001</v>
      </c>
      <c r="L14" s="14">
        <v>1958264.81</v>
      </c>
      <c r="M14" s="14">
        <v>164858539.12</v>
      </c>
      <c r="N14" s="14">
        <v>9120107.4299999997</v>
      </c>
      <c r="O14" s="14">
        <v>583873779.36000001</v>
      </c>
      <c r="P14" s="14">
        <v>3171318480.6700001</v>
      </c>
      <c r="Q14" s="14">
        <v>79995300</v>
      </c>
      <c r="R14" s="29">
        <f t="shared" si="12"/>
        <v>79995300</v>
      </c>
      <c r="S14" s="14">
        <v>33120600</v>
      </c>
      <c r="T14" s="14">
        <v>46874700</v>
      </c>
      <c r="U14" s="14">
        <v>0</v>
      </c>
      <c r="V14" s="14">
        <v>3091323180.6700001</v>
      </c>
      <c r="W14" s="14">
        <v>1335562283.5599999</v>
      </c>
      <c r="X14" s="14">
        <v>340349336.51999998</v>
      </c>
      <c r="Y14" s="14">
        <v>41275614.609999999</v>
      </c>
      <c r="Z14" s="14">
        <v>46397704.729999997</v>
      </c>
      <c r="AA14" s="14">
        <v>4575900</v>
      </c>
      <c r="AB14" s="14">
        <v>208333000</v>
      </c>
      <c r="AC14" s="14">
        <v>509622</v>
      </c>
      <c r="AD14" s="14">
        <v>318838400</v>
      </c>
      <c r="AE14" s="14">
        <v>606423400</v>
      </c>
      <c r="AF14" s="14">
        <v>12762362.43</v>
      </c>
      <c r="AG14" s="14">
        <v>0</v>
      </c>
      <c r="AH14" s="14">
        <v>5511880.3399999999</v>
      </c>
      <c r="AI14" s="14">
        <v>0</v>
      </c>
      <c r="AJ14" s="14">
        <v>22179373.690000001</v>
      </c>
      <c r="AK14" s="14">
        <v>0</v>
      </c>
      <c r="AL14" s="14">
        <v>10613621.51</v>
      </c>
      <c r="AM14" s="14">
        <v>0</v>
      </c>
      <c r="AN14" s="14">
        <v>100539873.51000001</v>
      </c>
      <c r="AO14" s="14">
        <v>34033021.18</v>
      </c>
      <c r="AP14" s="14">
        <v>3417786.59</v>
      </c>
      <c r="AQ14" s="29">
        <f>SUM(W14:AP14)</f>
        <v>3091323180.6700006</v>
      </c>
      <c r="AR14" s="14">
        <v>3755192260.0300002</v>
      </c>
      <c r="AS14" s="14">
        <v>0</v>
      </c>
      <c r="AT14" s="14">
        <v>0</v>
      </c>
      <c r="AU14" s="14">
        <v>0</v>
      </c>
      <c r="AV14" s="14">
        <v>803653.85</v>
      </c>
      <c r="AW14" s="14">
        <v>0</v>
      </c>
      <c r="AX14" s="14">
        <v>6652467.2699999996</v>
      </c>
      <c r="AY14" s="14">
        <v>6435223.0999999996</v>
      </c>
      <c r="AZ14" s="14">
        <v>624428081.13</v>
      </c>
      <c r="BA14" s="29">
        <f t="shared" si="14"/>
        <v>624428081.13</v>
      </c>
      <c r="BB14" s="14">
        <v>2852493.25</v>
      </c>
      <c r="BC14" s="14">
        <v>4488059.5199999996</v>
      </c>
      <c r="BD14" s="14">
        <v>143736994.31</v>
      </c>
      <c r="BE14" s="14">
        <v>0</v>
      </c>
      <c r="BF14" s="14">
        <v>111873092.48</v>
      </c>
      <c r="BG14" s="14">
        <v>227064089.72</v>
      </c>
      <c r="BH14" s="14">
        <v>83492621.640000001</v>
      </c>
      <c r="BI14" s="14">
        <v>9566159.7599999998</v>
      </c>
      <c r="BJ14" s="14">
        <v>41354570.450000048</v>
      </c>
      <c r="BK14" s="14">
        <v>646794693.28999996</v>
      </c>
      <c r="BL14" s="29">
        <f t="shared" si="15"/>
        <v>646794693.28999996</v>
      </c>
      <c r="BM14" s="14">
        <v>176263360.62</v>
      </c>
      <c r="BN14" s="14">
        <v>269127602.29000002</v>
      </c>
      <c r="BO14" s="14">
        <v>91967456.459999993</v>
      </c>
      <c r="BP14" s="14">
        <v>109436273.91999996</v>
      </c>
      <c r="BQ14" s="14">
        <v>111296448.36</v>
      </c>
      <c r="BR14" s="14">
        <v>80548704.579999998</v>
      </c>
      <c r="BS14" s="14">
        <v>30747743.780000001</v>
      </c>
      <c r="BT14" s="14">
        <v>453561.8</v>
      </c>
      <c r="BU14" s="14">
        <v>77224839.459999993</v>
      </c>
      <c r="BV14" s="14">
        <v>223348</v>
      </c>
      <c r="BW14" s="14">
        <v>28732793.210000001</v>
      </c>
      <c r="BX14" s="14">
        <v>45494577.630000003</v>
      </c>
      <c r="BY14" s="14">
        <v>45538081.229999997</v>
      </c>
      <c r="BZ14" s="14">
        <v>226268.9</v>
      </c>
      <c r="CA14" s="14">
        <v>12658265.26</v>
      </c>
      <c r="CB14" s="14">
        <v>2025695.08</v>
      </c>
      <c r="CC14" s="14">
        <v>1159954.53</v>
      </c>
      <c r="CD14" s="14">
        <v>3648575149.3899999</v>
      </c>
      <c r="CE14" s="14">
        <v>-2085946.53</v>
      </c>
      <c r="CF14" s="14">
        <v>-115291040.31999999</v>
      </c>
      <c r="CG14" s="14"/>
      <c r="CH14" s="14"/>
      <c r="CI14" s="14">
        <v>3500744901.4499998</v>
      </c>
      <c r="CJ14" s="14">
        <v>147830247.94</v>
      </c>
      <c r="CK14" s="14">
        <v>-115291040.31999999</v>
      </c>
      <c r="CL14" s="14"/>
      <c r="CM14" s="14">
        <v>3563146109.79</v>
      </c>
      <c r="CN14" s="14">
        <v>3633788285</v>
      </c>
      <c r="CO14" s="14">
        <v>3762648381.1500001</v>
      </c>
      <c r="CP14" s="63">
        <v>1158.2</v>
      </c>
      <c r="CQ14" s="14">
        <v>115291040.31999999</v>
      </c>
      <c r="CR14" s="14">
        <v>0</v>
      </c>
      <c r="CS14" s="61">
        <f t="shared" si="16"/>
        <v>3.0317271295261299</v>
      </c>
      <c r="CT14" s="61"/>
      <c r="CU14" s="61"/>
      <c r="CV14" s="61">
        <f t="shared" si="17"/>
        <v>-5.0908613070615765</v>
      </c>
      <c r="CW14" s="61">
        <f t="shared" si="18"/>
        <v>-15.209266072208976</v>
      </c>
      <c r="CX14" s="61"/>
      <c r="CY14" s="61">
        <f t="shared" si="19"/>
        <v>-2653964.3217579001</v>
      </c>
      <c r="CZ14" s="61">
        <f t="shared" si="20"/>
        <v>99543.291590398891</v>
      </c>
      <c r="DA14" s="61">
        <f t="shared" si="21"/>
        <v>15.27524269366713</v>
      </c>
      <c r="DB14" s="61">
        <f t="shared" si="22"/>
        <v>84.284210466159251</v>
      </c>
      <c r="DC14" s="61">
        <f t="shared" si="23"/>
        <v>10.465830555630507</v>
      </c>
      <c r="DD14" s="61">
        <f t="shared" si="24"/>
        <v>89.003324111704956</v>
      </c>
      <c r="DE14" s="61">
        <f t="shared" si="25"/>
        <v>3248703.4891642202</v>
      </c>
      <c r="DF14" s="61">
        <f t="shared" si="26"/>
        <v>65.400041298062789</v>
      </c>
      <c r="DG14" s="61">
        <f t="shared" si="27"/>
        <v>-3.5461641142365039</v>
      </c>
      <c r="DH14" s="61">
        <f t="shared" si="28"/>
        <v>0</v>
      </c>
    </row>
    <row r="15" spans="1:112" x14ac:dyDescent="0.3">
      <c r="A15" s="35" t="s">
        <v>24</v>
      </c>
      <c r="B15" s="14">
        <v>6592144168.5200005</v>
      </c>
      <c r="C15" s="14">
        <v>771552605.79999995</v>
      </c>
      <c r="D15" s="14">
        <v>633051513.86000001</v>
      </c>
      <c r="E15" s="14">
        <v>115849494.63</v>
      </c>
      <c r="F15" s="14">
        <v>-5827.88</v>
      </c>
      <c r="G15" s="14">
        <v>8866774.6799999997</v>
      </c>
      <c r="H15" s="14">
        <v>325864225.48000002</v>
      </c>
      <c r="I15" s="29">
        <f t="shared" si="11"/>
        <v>325864225.48000002</v>
      </c>
      <c r="J15" s="14">
        <v>5133804.87</v>
      </c>
      <c r="K15" s="14">
        <v>68653345.120000005</v>
      </c>
      <c r="L15" s="14">
        <v>5032749.9400000004</v>
      </c>
      <c r="M15" s="14">
        <v>247044325.55000001</v>
      </c>
      <c r="N15" s="14">
        <v>27520268.640000001</v>
      </c>
      <c r="O15" s="14">
        <v>1124938440.9200001</v>
      </c>
      <c r="P15" s="14">
        <v>5463207641.6000004</v>
      </c>
      <c r="Q15" s="14">
        <v>65533800</v>
      </c>
      <c r="R15" s="29">
        <f t="shared" si="12"/>
        <v>65533800</v>
      </c>
      <c r="S15" s="14">
        <v>10232000</v>
      </c>
      <c r="T15" s="14">
        <v>55301800</v>
      </c>
      <c r="U15" s="14">
        <v>0</v>
      </c>
      <c r="V15" s="14">
        <v>5397673841.6000004</v>
      </c>
      <c r="W15" s="14">
        <v>2577651137.48</v>
      </c>
      <c r="X15" s="14">
        <v>447859917.83999997</v>
      </c>
      <c r="Y15" s="14">
        <v>83462776.010000005</v>
      </c>
      <c r="Z15" s="14">
        <v>96244788.260000005</v>
      </c>
      <c r="AA15" s="14">
        <v>7661272.1200000001</v>
      </c>
      <c r="AB15" s="14">
        <v>292739000</v>
      </c>
      <c r="AC15" s="14">
        <v>1050352.44</v>
      </c>
      <c r="AD15" s="14">
        <v>367964200</v>
      </c>
      <c r="AE15" s="14">
        <v>1249752800</v>
      </c>
      <c r="AF15" s="14">
        <v>20834042.719999999</v>
      </c>
      <c r="AG15" s="14">
        <v>0</v>
      </c>
      <c r="AH15" s="14">
        <v>0</v>
      </c>
      <c r="AI15" s="14">
        <v>0</v>
      </c>
      <c r="AJ15" s="14">
        <v>27933120.649999999</v>
      </c>
      <c r="AK15" s="14">
        <v>0</v>
      </c>
      <c r="AL15" s="14">
        <v>574758</v>
      </c>
      <c r="AM15" s="14">
        <v>19000000</v>
      </c>
      <c r="AN15" s="14">
        <v>148663295.87</v>
      </c>
      <c r="AO15" s="14">
        <v>52357365.170000002</v>
      </c>
      <c r="AP15" s="14">
        <v>3925015.04</v>
      </c>
      <c r="AQ15" s="29">
        <f t="shared" si="13"/>
        <v>5397673841.6000004</v>
      </c>
      <c r="AR15" s="14">
        <v>6588146082.5200005</v>
      </c>
      <c r="AS15" s="14">
        <v>0</v>
      </c>
      <c r="AT15" s="14">
        <v>0</v>
      </c>
      <c r="AU15" s="14">
        <v>2638086</v>
      </c>
      <c r="AV15" s="14">
        <v>0</v>
      </c>
      <c r="AW15" s="14">
        <v>0</v>
      </c>
      <c r="AX15" s="14">
        <v>1360000</v>
      </c>
      <c r="AY15" s="14">
        <v>16354248.390000001</v>
      </c>
      <c r="AZ15" s="14">
        <v>738106202.34000003</v>
      </c>
      <c r="BA15" s="29">
        <f t="shared" si="14"/>
        <v>738106202.34000003</v>
      </c>
      <c r="BB15" s="14">
        <v>0</v>
      </c>
      <c r="BC15" s="14">
        <v>15187991.24</v>
      </c>
      <c r="BD15" s="14">
        <v>51541410.420000002</v>
      </c>
      <c r="BE15" s="14">
        <v>23989347.899999999</v>
      </c>
      <c r="BF15" s="14">
        <v>146862396.12</v>
      </c>
      <c r="BG15" s="14">
        <v>314723115.82999998</v>
      </c>
      <c r="BH15" s="14">
        <v>147019864.13999999</v>
      </c>
      <c r="BI15" s="14">
        <v>13517392.65</v>
      </c>
      <c r="BJ15" s="14">
        <v>25264684.040000081</v>
      </c>
      <c r="BK15" s="14">
        <v>1234611077.9000001</v>
      </c>
      <c r="BL15" s="29">
        <f t="shared" si="15"/>
        <v>1234611077.9000001</v>
      </c>
      <c r="BM15" s="14">
        <v>483884614.44</v>
      </c>
      <c r="BN15" s="14">
        <v>300851463.52999997</v>
      </c>
      <c r="BO15" s="14">
        <v>193564860.66999999</v>
      </c>
      <c r="BP15" s="14">
        <v>256310139.26000011</v>
      </c>
      <c r="BQ15" s="14">
        <v>195153850.31999999</v>
      </c>
      <c r="BR15" s="14">
        <v>77494687.829999998</v>
      </c>
      <c r="BS15" s="14">
        <v>117659162.48999999</v>
      </c>
      <c r="BT15" s="14">
        <v>148663295.87</v>
      </c>
      <c r="BU15" s="14">
        <v>108212128.84999999</v>
      </c>
      <c r="BV15" s="14">
        <v>4177938.54</v>
      </c>
      <c r="BW15" s="14">
        <v>29901940.34</v>
      </c>
      <c r="BX15" s="14">
        <v>63118328.270000003</v>
      </c>
      <c r="BY15" s="14">
        <v>57352661.710000001</v>
      </c>
      <c r="BZ15" s="14">
        <v>0</v>
      </c>
      <c r="CA15" s="14">
        <v>199108917.00999999</v>
      </c>
      <c r="CB15" s="14">
        <v>47053220.030000001</v>
      </c>
      <c r="CC15" s="14">
        <v>24054510.100000001</v>
      </c>
      <c r="CD15" s="14">
        <v>6516864705.9700003</v>
      </c>
      <c r="CE15" s="14">
        <v>-60000</v>
      </c>
      <c r="CF15" s="14">
        <v>-73759401.609999999</v>
      </c>
      <c r="CG15" s="14"/>
      <c r="CH15" s="14"/>
      <c r="CI15" s="14">
        <v>6157888943.96</v>
      </c>
      <c r="CJ15" s="14">
        <v>358975762.00999999</v>
      </c>
      <c r="CK15" s="14">
        <v>-73759401.609999999</v>
      </c>
      <c r="CL15" s="14"/>
      <c r="CM15" s="14">
        <v>6240486032.3599997</v>
      </c>
      <c r="CN15" s="14">
        <v>6569286560</v>
      </c>
      <c r="CO15" s="14">
        <v>6592144168.5200005</v>
      </c>
      <c r="CP15" s="63">
        <v>2390.3000000000002</v>
      </c>
      <c r="CQ15" s="14">
        <v>73759401.609999999</v>
      </c>
      <c r="CR15" s="14">
        <v>0</v>
      </c>
      <c r="CS15" s="61">
        <f>(B15-CI15-CJ15)/B15*100</f>
        <v>1.1419571633382737</v>
      </c>
      <c r="CT15" s="61"/>
      <c r="CU15" s="61"/>
      <c r="CV15" s="61">
        <f t="shared" si="17"/>
        <v>-4.6112579727591658</v>
      </c>
      <c r="CW15" s="61">
        <f t="shared" si="18"/>
        <v>-12.044050067456027</v>
      </c>
      <c r="CX15" s="61"/>
      <c r="CY15" s="61">
        <f t="shared" si="19"/>
        <v>-2267266.8178429487</v>
      </c>
      <c r="CZ15" s="61">
        <f t="shared" si="20"/>
        <v>30857.800949671586</v>
      </c>
      <c r="DA15" s="61">
        <f t="shared" si="21"/>
        <v>16.647342704071662</v>
      </c>
      <c r="DB15" s="61">
        <f t="shared" si="22"/>
        <v>82.874517030269118</v>
      </c>
      <c r="DC15" s="61">
        <f t="shared" si="23"/>
        <v>11.839322137425876</v>
      </c>
      <c r="DD15" s="61">
        <f t="shared" si="24"/>
        <v>87.544585682438409</v>
      </c>
      <c r="DE15" s="61">
        <f t="shared" si="25"/>
        <v>2757873.140827511</v>
      </c>
      <c r="DF15" s="61">
        <f t="shared" si="26"/>
        <v>68.58620683003835</v>
      </c>
      <c r="DG15" s="61">
        <f t="shared" si="27"/>
        <v>-0.3479465891955314</v>
      </c>
      <c r="DH15" s="61">
        <f t="shared" si="28"/>
        <v>0</v>
      </c>
    </row>
    <row r="16" spans="1:112" x14ac:dyDescent="0.3">
      <c r="A16" s="36" t="s">
        <v>10</v>
      </c>
      <c r="B16" s="14">
        <v>4895100584.46</v>
      </c>
      <c r="C16" s="14">
        <v>699944315.04999995</v>
      </c>
      <c r="D16" s="14">
        <v>462475420.92000002</v>
      </c>
      <c r="E16" s="14">
        <v>75588800.760000005</v>
      </c>
      <c r="F16" s="14">
        <v>25791.599999999999</v>
      </c>
      <c r="G16" s="14">
        <v>94690978.730000004</v>
      </c>
      <c r="H16" s="14">
        <v>264563635.74000001</v>
      </c>
      <c r="I16" s="29">
        <f t="shared" si="11"/>
        <v>264563635.74000001</v>
      </c>
      <c r="J16" s="14">
        <v>7224076.0099999998</v>
      </c>
      <c r="K16" s="14">
        <v>30366430.129999999</v>
      </c>
      <c r="L16" s="14">
        <v>814847.03</v>
      </c>
      <c r="M16" s="14">
        <v>226158282.56999999</v>
      </c>
      <c r="N16" s="14">
        <v>1374.09</v>
      </c>
      <c r="O16" s="14">
        <v>964509324.88</v>
      </c>
      <c r="P16" s="14">
        <v>3928459900.8600001</v>
      </c>
      <c r="Q16" s="14">
        <v>39971700</v>
      </c>
      <c r="R16" s="29">
        <f t="shared" si="12"/>
        <v>39971700</v>
      </c>
      <c r="S16" s="14">
        <v>0</v>
      </c>
      <c r="T16" s="14">
        <v>39971700</v>
      </c>
      <c r="U16" s="14">
        <v>0</v>
      </c>
      <c r="V16" s="14">
        <v>3888488200.8600001</v>
      </c>
      <c r="W16" s="14">
        <v>1345019430.8699999</v>
      </c>
      <c r="X16" s="14">
        <v>1035998708.72</v>
      </c>
      <c r="Y16" s="14">
        <v>55149793.359999999</v>
      </c>
      <c r="Z16" s="14">
        <v>16760974.27</v>
      </c>
      <c r="AA16" s="14">
        <v>4797900</v>
      </c>
      <c r="AB16" s="14">
        <v>200620500</v>
      </c>
      <c r="AC16" s="14">
        <v>641432.92000000004</v>
      </c>
      <c r="AD16" s="14">
        <v>277259400</v>
      </c>
      <c r="AE16" s="14">
        <v>769484700</v>
      </c>
      <c r="AF16" s="14">
        <v>24554892.52</v>
      </c>
      <c r="AG16" s="14">
        <v>934100</v>
      </c>
      <c r="AH16" s="14">
        <v>0</v>
      </c>
      <c r="AI16" s="14">
        <v>0</v>
      </c>
      <c r="AJ16" s="14">
        <v>21626307.440000001</v>
      </c>
      <c r="AK16" s="14">
        <v>0</v>
      </c>
      <c r="AL16" s="14">
        <v>6698014.8899999997</v>
      </c>
      <c r="AM16" s="14">
        <v>0</v>
      </c>
      <c r="AN16" s="14">
        <v>75868522.469999999</v>
      </c>
      <c r="AO16" s="14">
        <v>50129423.399999999</v>
      </c>
      <c r="AP16" s="14">
        <v>2944100</v>
      </c>
      <c r="AQ16" s="29">
        <f t="shared" ref="AQ16:AQ24" si="29">SUM(W16:AP16)</f>
        <v>3888488200.8600001</v>
      </c>
      <c r="AR16" s="14">
        <v>4892969225.7399998</v>
      </c>
      <c r="AS16" s="14">
        <v>0</v>
      </c>
      <c r="AT16" s="14">
        <v>0</v>
      </c>
      <c r="AU16" s="14">
        <v>0</v>
      </c>
      <c r="AV16" s="14">
        <v>2131358.7200000002</v>
      </c>
      <c r="AW16" s="14">
        <v>0</v>
      </c>
      <c r="AX16" s="14">
        <v>0</v>
      </c>
      <c r="AY16" s="14">
        <v>8140961.0599999996</v>
      </c>
      <c r="AZ16" s="14">
        <v>565003852.36000001</v>
      </c>
      <c r="BA16" s="29">
        <f t="shared" si="14"/>
        <v>565003852.36000001</v>
      </c>
      <c r="BB16" s="14">
        <v>0</v>
      </c>
      <c r="BC16" s="14">
        <v>0</v>
      </c>
      <c r="BD16" s="14">
        <v>8405176.2400000002</v>
      </c>
      <c r="BE16" s="14">
        <v>0</v>
      </c>
      <c r="BF16" s="14">
        <v>103929693.84</v>
      </c>
      <c r="BG16" s="14">
        <v>220493488.66</v>
      </c>
      <c r="BH16" s="14">
        <v>99417873.180000007</v>
      </c>
      <c r="BI16" s="14">
        <v>13384883.939999999</v>
      </c>
      <c r="BJ16" s="14">
        <v>119372736.5</v>
      </c>
      <c r="BK16" s="14">
        <v>849781828.87</v>
      </c>
      <c r="BL16" s="29">
        <f t="shared" si="15"/>
        <v>849781828.87</v>
      </c>
      <c r="BM16" s="14">
        <v>224669465.13999999</v>
      </c>
      <c r="BN16" s="14">
        <v>318303763.61000001</v>
      </c>
      <c r="BO16" s="14">
        <v>116654500.89</v>
      </c>
      <c r="BP16" s="14">
        <v>190154099.23000002</v>
      </c>
      <c r="BQ16" s="14">
        <v>159628308.78999999</v>
      </c>
      <c r="BR16" s="14">
        <v>107644312.65000001</v>
      </c>
      <c r="BS16" s="14">
        <v>51983996.139999986</v>
      </c>
      <c r="BT16" s="14">
        <v>48068900.43</v>
      </c>
      <c r="BU16" s="14">
        <v>63660289.409999996</v>
      </c>
      <c r="BV16" s="14">
        <v>2322485.2000000002</v>
      </c>
      <c r="BW16" s="14">
        <v>23398373.140000001</v>
      </c>
      <c r="BX16" s="14">
        <v>45190386.520000003</v>
      </c>
      <c r="BY16" s="14">
        <v>85914381.109999999</v>
      </c>
      <c r="BZ16" s="14">
        <v>1169414.44</v>
      </c>
      <c r="CA16" s="14">
        <v>23682953</v>
      </c>
      <c r="CB16" s="14">
        <v>52217.74</v>
      </c>
      <c r="CC16" s="14">
        <v>16239099.85</v>
      </c>
      <c r="CD16" s="14">
        <v>4779048857.5200005</v>
      </c>
      <c r="CE16" s="14">
        <v>0</v>
      </c>
      <c r="CF16" s="14">
        <v>-115909832.15000001</v>
      </c>
      <c r="CG16" s="14"/>
      <c r="CH16" s="14"/>
      <c r="CI16" s="14">
        <v>4571210499.2399998</v>
      </c>
      <c r="CJ16" s="14">
        <v>207838358.28</v>
      </c>
      <c r="CK16" s="14">
        <v>-115909832.15000001</v>
      </c>
      <c r="CL16" s="14"/>
      <c r="CM16" s="14">
        <v>4662020887.7700005</v>
      </c>
      <c r="CN16" s="14">
        <v>5016740919</v>
      </c>
      <c r="CO16" s="14">
        <v>4895100584.46</v>
      </c>
      <c r="CP16" s="63">
        <v>1438.9</v>
      </c>
      <c r="CQ16" s="14">
        <v>115909832.15000001</v>
      </c>
      <c r="CR16" s="14">
        <v>0</v>
      </c>
      <c r="CS16" s="61">
        <f t="shared" si="16"/>
        <v>2.3707730809131564</v>
      </c>
      <c r="CT16" s="64"/>
      <c r="CU16" s="64"/>
      <c r="CV16" s="61">
        <f t="shared" si="17"/>
        <v>-3.7394223090601342</v>
      </c>
      <c r="CW16" s="61">
        <f t="shared" si="18"/>
        <v>-151254.27314804707</v>
      </c>
      <c r="CX16" s="61"/>
      <c r="CY16" s="61">
        <f t="shared" si="19"/>
        <v>-2651011.819257766</v>
      </c>
      <c r="CZ16" s="61">
        <f t="shared" si="20"/>
        <v>80554.473660435047</v>
      </c>
      <c r="DA16" s="61">
        <f t="shared" si="21"/>
        <v>19.703536917135668</v>
      </c>
      <c r="DB16" s="61">
        <f t="shared" si="22"/>
        <v>80.252894359950432</v>
      </c>
      <c r="DC16" s="61">
        <f t="shared" si="23"/>
        <v>14.64610084386589</v>
      </c>
      <c r="DD16" s="61">
        <f t="shared" si="24"/>
        <v>84.265171594696838</v>
      </c>
      <c r="DE16" s="61">
        <f t="shared" si="25"/>
        <v>3401974.1361178677</v>
      </c>
      <c r="DF16" s="61">
        <f t="shared" si="26"/>
        <v>72.569989423076237</v>
      </c>
      <c r="DG16" s="61">
        <f t="shared" si="27"/>
        <v>2.4246883884178505</v>
      </c>
      <c r="DH16" s="61">
        <f t="shared" si="28"/>
        <v>0</v>
      </c>
    </row>
    <row r="17" spans="1:112" x14ac:dyDescent="0.3">
      <c r="A17" s="36" t="s">
        <v>11</v>
      </c>
      <c r="B17" s="14">
        <v>4239488323.3499999</v>
      </c>
      <c r="C17" s="14">
        <v>290699665.16000003</v>
      </c>
      <c r="D17" s="14">
        <v>219819219.75999999</v>
      </c>
      <c r="E17" s="14">
        <v>20077047.600000001</v>
      </c>
      <c r="F17" s="14">
        <v>13750.08</v>
      </c>
      <c r="G17" s="14">
        <v>41504429.310000002</v>
      </c>
      <c r="H17" s="14">
        <v>134726660.53999999</v>
      </c>
      <c r="I17" s="29">
        <f t="shared" si="11"/>
        <v>134726660.53999999</v>
      </c>
      <c r="J17" s="14">
        <v>1112148.82</v>
      </c>
      <c r="K17" s="14">
        <v>19848511.98</v>
      </c>
      <c r="L17" s="14">
        <v>760541.22</v>
      </c>
      <c r="M17" s="14">
        <v>113005458.52</v>
      </c>
      <c r="N17" s="14">
        <v>2578174.36</v>
      </c>
      <c r="O17" s="14">
        <v>428004500.06</v>
      </c>
      <c r="P17" s="14">
        <v>3794711440.9299998</v>
      </c>
      <c r="Q17" s="14">
        <v>130065100</v>
      </c>
      <c r="R17" s="29">
        <f t="shared" si="12"/>
        <v>130065100</v>
      </c>
      <c r="S17" s="14">
        <v>72427600</v>
      </c>
      <c r="T17" s="14">
        <v>57637500</v>
      </c>
      <c r="U17" s="14">
        <v>0</v>
      </c>
      <c r="V17" s="14">
        <v>3664646340.9299998</v>
      </c>
      <c r="W17" s="14">
        <v>1877100324.1400001</v>
      </c>
      <c r="X17" s="14">
        <v>493930727.81999999</v>
      </c>
      <c r="Y17" s="14">
        <v>34870030.82</v>
      </c>
      <c r="Z17" s="14">
        <v>67928727.780000001</v>
      </c>
      <c r="AA17" s="14">
        <v>4083399.93</v>
      </c>
      <c r="AB17" s="14">
        <v>192845000</v>
      </c>
      <c r="AC17" s="14">
        <v>500310.06</v>
      </c>
      <c r="AD17" s="14">
        <v>254303300</v>
      </c>
      <c r="AE17" s="14">
        <v>591819000</v>
      </c>
      <c r="AF17" s="14">
        <v>15570871.35</v>
      </c>
      <c r="AG17" s="14">
        <v>541200</v>
      </c>
      <c r="AH17" s="14">
        <v>12897761</v>
      </c>
      <c r="AI17" s="14">
        <v>0</v>
      </c>
      <c r="AJ17" s="14">
        <v>13138294.09</v>
      </c>
      <c r="AK17" s="14">
        <v>0</v>
      </c>
      <c r="AL17" s="14">
        <v>12205749.5</v>
      </c>
      <c r="AM17" s="14">
        <v>0</v>
      </c>
      <c r="AN17" s="14">
        <v>55237170.340000004</v>
      </c>
      <c r="AO17" s="14">
        <v>35949577.030000001</v>
      </c>
      <c r="AP17" s="14">
        <v>1724897.07</v>
      </c>
      <c r="AQ17" s="29">
        <f t="shared" si="29"/>
        <v>3664646340.9300008</v>
      </c>
      <c r="AR17" s="14">
        <v>4222715940.9899998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16772382.359999999</v>
      </c>
      <c r="AY17" s="14">
        <v>5639479.1600000001</v>
      </c>
      <c r="AZ17" s="14">
        <v>467248932.38999999</v>
      </c>
      <c r="BA17" s="29">
        <f t="shared" si="14"/>
        <v>467248932.38999999</v>
      </c>
      <c r="BB17" s="14">
        <v>0</v>
      </c>
      <c r="BC17" s="14">
        <v>0</v>
      </c>
      <c r="BD17" s="14">
        <v>32432877.07</v>
      </c>
      <c r="BE17" s="14">
        <v>5093738.7300000004</v>
      </c>
      <c r="BF17" s="14">
        <v>112080940.47</v>
      </c>
      <c r="BG17" s="14">
        <v>205729385.34999999</v>
      </c>
      <c r="BH17" s="14">
        <v>62107208.200000003</v>
      </c>
      <c r="BI17" s="14">
        <v>12160529.68</v>
      </c>
      <c r="BJ17" s="14">
        <v>37644252.889999986</v>
      </c>
      <c r="BK17" s="14">
        <v>651616958.94000006</v>
      </c>
      <c r="BL17" s="29">
        <f t="shared" si="15"/>
        <v>651616958.94000006</v>
      </c>
      <c r="BM17" s="14">
        <v>196097433.34</v>
      </c>
      <c r="BN17" s="14">
        <v>245540697.41</v>
      </c>
      <c r="BO17" s="14">
        <v>102560363.22</v>
      </c>
      <c r="BP17" s="14">
        <v>107418464.97000003</v>
      </c>
      <c r="BQ17" s="14">
        <v>96227483.560000002</v>
      </c>
      <c r="BR17" s="14">
        <v>57250406.200000003</v>
      </c>
      <c r="BS17" s="14">
        <v>38977077.359999999</v>
      </c>
      <c r="BT17" s="14">
        <v>12664302.02</v>
      </c>
      <c r="BU17" s="14">
        <v>50926841.840000004</v>
      </c>
      <c r="BV17" s="14">
        <v>199998.6</v>
      </c>
      <c r="BW17" s="14">
        <v>25104334.780000001</v>
      </c>
      <c r="BX17" s="14">
        <v>41110295.619999997</v>
      </c>
      <c r="BY17" s="14">
        <v>28259135.890000001</v>
      </c>
      <c r="BZ17" s="14">
        <v>1944074.4</v>
      </c>
      <c r="CA17" s="14">
        <v>20391504.27</v>
      </c>
      <c r="CB17" s="14">
        <v>2272999.5299999998</v>
      </c>
      <c r="CC17" s="14">
        <v>3807418.35</v>
      </c>
      <c r="CD17" s="14">
        <v>4153094412.1199999</v>
      </c>
      <c r="CE17" s="14">
        <v>-404889.23</v>
      </c>
      <c r="CF17" s="14">
        <v>-85090303.099999994</v>
      </c>
      <c r="CG17" s="14"/>
      <c r="CH17" s="14"/>
      <c r="CI17" s="14">
        <v>3997530692.0999999</v>
      </c>
      <c r="CJ17" s="14">
        <v>155563720.02000001</v>
      </c>
      <c r="CK17" s="14">
        <v>-85090303.099999994</v>
      </c>
      <c r="CL17" s="14"/>
      <c r="CM17" s="14">
        <v>4102776956.3299999</v>
      </c>
      <c r="CN17" s="14">
        <v>4245913542</v>
      </c>
      <c r="CO17" s="14">
        <v>4239488323.3499999</v>
      </c>
      <c r="CP17" s="63">
        <v>1161.8</v>
      </c>
      <c r="CQ17" s="14">
        <v>85090303.099999994</v>
      </c>
      <c r="CR17" s="14">
        <v>31922776.379999999</v>
      </c>
      <c r="CS17" s="61">
        <f t="shared" si="16"/>
        <v>2.0378381691527436</v>
      </c>
      <c r="CT17" s="61"/>
      <c r="CU17" s="61"/>
      <c r="CV17" s="61">
        <f t="shared" si="17"/>
        <v>-8.3965287303798828</v>
      </c>
      <c r="CW17" s="61">
        <f t="shared" si="18"/>
        <v>-59.338711932578526</v>
      </c>
      <c r="CX17" s="61"/>
      <c r="CY17" s="61">
        <f t="shared" si="19"/>
        <v>-3208528.2203649506</v>
      </c>
      <c r="CZ17" s="61">
        <f t="shared" si="20"/>
        <v>73240.061198140815</v>
      </c>
      <c r="DA17" s="61">
        <f t="shared" si="21"/>
        <v>10.034850747361714</v>
      </c>
      <c r="DB17" s="61">
        <f t="shared" si="22"/>
        <v>89.508713115913423</v>
      </c>
      <c r="DC17" s="61">
        <f t="shared" si="23"/>
        <v>6.999592022556711</v>
      </c>
      <c r="DD17" s="61">
        <f t="shared" si="24"/>
        <v>92.491292637180806</v>
      </c>
      <c r="DE17" s="61">
        <f t="shared" si="25"/>
        <v>3649068.9648390431</v>
      </c>
      <c r="DF17" s="61">
        <f t="shared" si="26"/>
        <v>67.919768394782793</v>
      </c>
      <c r="DG17" s="61">
        <f t="shared" si="27"/>
        <v>0.15132711927463208</v>
      </c>
      <c r="DH17" s="61">
        <f t="shared" si="28"/>
        <v>7.5037143805038387</v>
      </c>
    </row>
    <row r="18" spans="1:112" x14ac:dyDescent="0.3">
      <c r="A18" s="36" t="s">
        <v>12</v>
      </c>
      <c r="B18" s="14">
        <v>3836163338.0900002</v>
      </c>
      <c r="C18" s="14">
        <v>354256339.25999999</v>
      </c>
      <c r="D18" s="14">
        <v>265328395.28</v>
      </c>
      <c r="E18" s="14">
        <v>42543789.700000003</v>
      </c>
      <c r="F18" s="14">
        <v>3261.61</v>
      </c>
      <c r="G18" s="14">
        <v>31303607.370000001</v>
      </c>
      <c r="H18" s="14">
        <v>160770652.91</v>
      </c>
      <c r="I18" s="29">
        <f t="shared" si="11"/>
        <v>160770652.91</v>
      </c>
      <c r="J18" s="14">
        <v>1208611.31</v>
      </c>
      <c r="K18" s="14">
        <v>21989444.920000002</v>
      </c>
      <c r="L18" s="14">
        <v>1166554.3400000001</v>
      </c>
      <c r="M18" s="14">
        <v>136406042.34</v>
      </c>
      <c r="N18" s="14">
        <v>445584.52</v>
      </c>
      <c r="O18" s="14">
        <v>515472576.69</v>
      </c>
      <c r="P18" s="14">
        <v>3306596373.4000001</v>
      </c>
      <c r="Q18" s="14">
        <v>59087200</v>
      </c>
      <c r="R18" s="29">
        <f t="shared" si="12"/>
        <v>59087200</v>
      </c>
      <c r="S18" s="14">
        <v>8459500</v>
      </c>
      <c r="T18" s="14">
        <v>50627700</v>
      </c>
      <c r="U18" s="14">
        <v>0</v>
      </c>
      <c r="V18" s="14">
        <v>3247509173.4000001</v>
      </c>
      <c r="W18" s="14">
        <v>1074212435.45</v>
      </c>
      <c r="X18" s="14">
        <v>928001000</v>
      </c>
      <c r="Y18" s="14">
        <v>41024002.450000003</v>
      </c>
      <c r="Z18" s="14">
        <v>42179489.75</v>
      </c>
      <c r="AA18" s="14">
        <v>3695263.24</v>
      </c>
      <c r="AB18" s="14">
        <v>186131100</v>
      </c>
      <c r="AC18" s="14">
        <v>460154.85</v>
      </c>
      <c r="AD18" s="14">
        <v>186096600</v>
      </c>
      <c r="AE18" s="14">
        <v>600166900</v>
      </c>
      <c r="AF18" s="14">
        <v>19017894.890000001</v>
      </c>
      <c r="AG18" s="14">
        <v>0</v>
      </c>
      <c r="AH18" s="14">
        <v>0</v>
      </c>
      <c r="AI18" s="14">
        <v>0</v>
      </c>
      <c r="AJ18" s="14">
        <v>17436704.309999999</v>
      </c>
      <c r="AK18" s="14">
        <v>0</v>
      </c>
      <c r="AL18" s="14">
        <v>7116056.0199999996</v>
      </c>
      <c r="AM18" s="14">
        <v>0</v>
      </c>
      <c r="AN18" s="14">
        <v>100090082.45</v>
      </c>
      <c r="AO18" s="14">
        <v>38746752.420000002</v>
      </c>
      <c r="AP18" s="14">
        <v>3134737.57</v>
      </c>
      <c r="AQ18" s="29">
        <f t="shared" si="29"/>
        <v>3247509173.4000001</v>
      </c>
      <c r="AR18" s="14">
        <v>3822068950.0900002</v>
      </c>
      <c r="AS18" s="14">
        <v>0</v>
      </c>
      <c r="AT18" s="14">
        <v>20000</v>
      </c>
      <c r="AU18" s="14">
        <v>0</v>
      </c>
      <c r="AV18" s="14">
        <v>0</v>
      </c>
      <c r="AW18" s="14">
        <v>2490515</v>
      </c>
      <c r="AX18" s="14">
        <v>11583873</v>
      </c>
      <c r="AY18" s="14">
        <v>7672588.3600000003</v>
      </c>
      <c r="AZ18" s="14">
        <v>477581280.52999997</v>
      </c>
      <c r="BA18" s="29">
        <f t="shared" si="14"/>
        <v>477581280.52999997</v>
      </c>
      <c r="BB18" s="14">
        <v>0</v>
      </c>
      <c r="BC18" s="14">
        <v>0</v>
      </c>
      <c r="BD18" s="14">
        <v>47465997.109999999</v>
      </c>
      <c r="BE18" s="14">
        <v>3904783.02</v>
      </c>
      <c r="BF18" s="14">
        <v>70386856.659999996</v>
      </c>
      <c r="BG18" s="14">
        <v>216345597.44999999</v>
      </c>
      <c r="BH18" s="14">
        <v>95280710.859999999</v>
      </c>
      <c r="BI18" s="14">
        <v>14929626.890000001</v>
      </c>
      <c r="BJ18" s="14">
        <v>29267708.539999962</v>
      </c>
      <c r="BK18" s="14">
        <v>589662979.5</v>
      </c>
      <c r="BL18" s="29">
        <f t="shared" si="15"/>
        <v>589662979.5</v>
      </c>
      <c r="BM18" s="14">
        <v>142729000.12</v>
      </c>
      <c r="BN18" s="14">
        <v>226415403.05000001</v>
      </c>
      <c r="BO18" s="14">
        <v>88749676.909999996</v>
      </c>
      <c r="BP18" s="14">
        <v>131768899.41999996</v>
      </c>
      <c r="BQ18" s="14">
        <v>120002089.86</v>
      </c>
      <c r="BR18" s="14">
        <v>70349745.75</v>
      </c>
      <c r="BS18" s="14">
        <v>49652344.109999999</v>
      </c>
      <c r="BT18" s="14">
        <v>0</v>
      </c>
      <c r="BU18" s="14">
        <v>49222196.149999999</v>
      </c>
      <c r="BV18" s="14">
        <v>527317.29</v>
      </c>
      <c r="BW18" s="14">
        <v>34359240.18</v>
      </c>
      <c r="BX18" s="14">
        <v>28507039.52</v>
      </c>
      <c r="BY18" s="14">
        <v>40375291.759999998</v>
      </c>
      <c r="BZ18" s="14">
        <v>1197418.25</v>
      </c>
      <c r="CA18" s="14">
        <v>5847498.5800000001</v>
      </c>
      <c r="CB18" s="14">
        <v>5836161.9800000004</v>
      </c>
      <c r="CC18" s="14">
        <v>6029858.8099999996</v>
      </c>
      <c r="CD18" s="14">
        <v>3777626451.1199999</v>
      </c>
      <c r="CE18" s="14">
        <v>0</v>
      </c>
      <c r="CF18" s="14">
        <v>-57512654.25</v>
      </c>
      <c r="CG18" s="14"/>
      <c r="CH18" s="14"/>
      <c r="CI18" s="14">
        <v>3644279580.9299998</v>
      </c>
      <c r="CJ18" s="14">
        <v>133346870.19</v>
      </c>
      <c r="CK18" s="14">
        <v>-57512654.25</v>
      </c>
      <c r="CL18" s="14"/>
      <c r="CM18" s="14">
        <v>3670519961.3200002</v>
      </c>
      <c r="CN18" s="14">
        <v>3825741011.27</v>
      </c>
      <c r="CO18" s="14">
        <v>3836163338.0900002</v>
      </c>
      <c r="CP18" s="63">
        <v>1113.3</v>
      </c>
      <c r="CQ18" s="14">
        <v>57512654.25</v>
      </c>
      <c r="CR18" s="14">
        <v>0</v>
      </c>
      <c r="CS18" s="61">
        <f t="shared" si="16"/>
        <v>1.5259226943956314</v>
      </c>
      <c r="CT18" s="61"/>
      <c r="CU18" s="61"/>
      <c r="CV18" s="61">
        <f t="shared" si="17"/>
        <v>-6.0759001689897776</v>
      </c>
      <c r="CW18" s="61">
        <f t="shared" si="18"/>
        <v>-298.26279797601586</v>
      </c>
      <c r="CX18" s="61"/>
      <c r="CY18" s="61">
        <f t="shared" si="19"/>
        <v>-2930566.2974490253</v>
      </c>
      <c r="CZ18" s="61">
        <f t="shared" si="20"/>
        <v>51659.619374831585</v>
      </c>
      <c r="DA18" s="61">
        <f t="shared" si="21"/>
        <v>13.425575158810323</v>
      </c>
      <c r="DB18" s="61">
        <f t="shared" si="22"/>
        <v>86.195401029152535</v>
      </c>
      <c r="DC18" s="61">
        <f t="shared" si="23"/>
        <v>9.3777493313286495</v>
      </c>
      <c r="DD18" s="61">
        <f t="shared" si="24"/>
        <v>90.085230655192376</v>
      </c>
      <c r="DE18" s="61">
        <f t="shared" si="25"/>
        <v>3445758.8593281237</v>
      </c>
      <c r="DF18" s="61">
        <f t="shared" si="26"/>
        <v>68.724575327514685</v>
      </c>
      <c r="DG18" s="61">
        <f t="shared" si="27"/>
        <v>-0.27242635581702268</v>
      </c>
      <c r="DH18" s="61">
        <f t="shared" si="28"/>
        <v>0</v>
      </c>
    </row>
    <row r="19" spans="1:112" x14ac:dyDescent="0.3">
      <c r="A19" s="36" t="s">
        <v>13</v>
      </c>
      <c r="B19" s="14">
        <v>1432140778.3900001</v>
      </c>
      <c r="C19" s="14">
        <v>222447026.19999999</v>
      </c>
      <c r="D19" s="14">
        <v>170020906.19999999</v>
      </c>
      <c r="E19" s="14">
        <v>41992677.310000002</v>
      </c>
      <c r="F19" s="14">
        <v>0</v>
      </c>
      <c r="G19" s="14">
        <v>7619464.2199999997</v>
      </c>
      <c r="H19" s="14">
        <v>147583322.88</v>
      </c>
      <c r="I19" s="29">
        <f>SUM(J19:M19)</f>
        <v>147583322.88</v>
      </c>
      <c r="J19" s="14">
        <v>2070335.48</v>
      </c>
      <c r="K19" s="14">
        <v>17792050.43</v>
      </c>
      <c r="L19" s="14">
        <v>1222349.57</v>
      </c>
      <c r="M19" s="14">
        <v>126498587.40000001</v>
      </c>
      <c r="N19" s="14">
        <v>244000</v>
      </c>
      <c r="O19" s="14">
        <v>370274349.07999998</v>
      </c>
      <c r="P19" s="14">
        <v>1058931744.3099999</v>
      </c>
      <c r="Q19" s="14">
        <v>82474000</v>
      </c>
      <c r="R19" s="29">
        <f t="shared" si="12"/>
        <v>82474000</v>
      </c>
      <c r="S19" s="14">
        <v>68798800</v>
      </c>
      <c r="T19" s="14">
        <v>13675200</v>
      </c>
      <c r="U19" s="14">
        <v>0</v>
      </c>
      <c r="V19" s="14">
        <v>976457744.30999994</v>
      </c>
      <c r="W19" s="14">
        <v>0</v>
      </c>
      <c r="X19" s="14">
        <v>0</v>
      </c>
      <c r="Y19" s="14">
        <v>0</v>
      </c>
      <c r="Z19" s="14">
        <v>0</v>
      </c>
      <c r="AA19" s="14">
        <v>3524200</v>
      </c>
      <c r="AB19" s="14">
        <v>191213300</v>
      </c>
      <c r="AC19" s="14">
        <v>466365.97</v>
      </c>
      <c r="AD19" s="14">
        <v>177803600.25</v>
      </c>
      <c r="AE19" s="14">
        <v>535788400</v>
      </c>
      <c r="AF19" s="14">
        <v>25726984.440000001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1895000</v>
      </c>
      <c r="AM19" s="14">
        <v>0</v>
      </c>
      <c r="AN19" s="14">
        <v>37675674.549999997</v>
      </c>
      <c r="AO19" s="14">
        <v>853219.1</v>
      </c>
      <c r="AP19" s="14">
        <v>1511000</v>
      </c>
      <c r="AQ19" s="29">
        <f t="shared" si="29"/>
        <v>976457744.31000006</v>
      </c>
      <c r="AR19" s="14">
        <v>1429206093.3900001</v>
      </c>
      <c r="AS19" s="14">
        <v>0</v>
      </c>
      <c r="AT19" s="14">
        <v>0</v>
      </c>
      <c r="AU19" s="14">
        <v>0</v>
      </c>
      <c r="AV19" s="14">
        <v>2749200</v>
      </c>
      <c r="AW19" s="14">
        <v>0</v>
      </c>
      <c r="AX19" s="14">
        <v>185485</v>
      </c>
      <c r="AY19" s="14">
        <v>4897648.17</v>
      </c>
      <c r="AZ19" s="14">
        <v>471930669.02999997</v>
      </c>
      <c r="BA19" s="29">
        <f t="shared" si="14"/>
        <v>471930669.02999997</v>
      </c>
      <c r="BB19" s="14">
        <v>0</v>
      </c>
      <c r="BC19" s="14">
        <v>2749200</v>
      </c>
      <c r="BD19" s="14">
        <v>49085156.979999997</v>
      </c>
      <c r="BE19" s="14">
        <v>0</v>
      </c>
      <c r="BF19" s="14">
        <v>49930790.32</v>
      </c>
      <c r="BG19" s="14">
        <v>49930790.32</v>
      </c>
      <c r="BH19" s="14">
        <v>92865059.819999993</v>
      </c>
      <c r="BI19" s="14">
        <v>9203486.0600000005</v>
      </c>
      <c r="BJ19" s="14">
        <v>218166185.52999997</v>
      </c>
      <c r="BK19" s="14">
        <v>563645348.25</v>
      </c>
      <c r="BL19" s="29">
        <f t="shared" si="15"/>
        <v>563645348.25</v>
      </c>
      <c r="BM19" s="14">
        <v>166776656.75999999</v>
      </c>
      <c r="BN19" s="14">
        <v>143295174.50999999</v>
      </c>
      <c r="BO19" s="14">
        <v>90550130.150000006</v>
      </c>
      <c r="BP19" s="14">
        <v>163023386.83000004</v>
      </c>
      <c r="BQ19" s="14">
        <v>64264292.899999999</v>
      </c>
      <c r="BR19" s="14">
        <v>31293699.890000001</v>
      </c>
      <c r="BS19" s="14">
        <v>32970593.009999998</v>
      </c>
      <c r="BT19" s="14">
        <v>38000369.119999997</v>
      </c>
      <c r="BU19" s="14">
        <v>54091283.039999999</v>
      </c>
      <c r="BV19" s="14">
        <v>1180760.04</v>
      </c>
      <c r="BW19" s="14">
        <v>17601179.309999999</v>
      </c>
      <c r="BX19" s="14">
        <v>32520592.199999999</v>
      </c>
      <c r="BY19" s="14">
        <v>36075953.789999999</v>
      </c>
      <c r="BZ19" s="14">
        <v>3256716.23</v>
      </c>
      <c r="CA19" s="14">
        <v>5710493.1399999997</v>
      </c>
      <c r="CB19" s="14">
        <v>6655242.2400000002</v>
      </c>
      <c r="CC19" s="14">
        <v>1325519.8700000001</v>
      </c>
      <c r="CD19" s="14">
        <v>1307431417.76</v>
      </c>
      <c r="CE19" s="14">
        <v>0</v>
      </c>
      <c r="CF19" s="14">
        <v>-124088189.93000001</v>
      </c>
      <c r="CG19" s="14"/>
      <c r="CH19" s="14"/>
      <c r="CI19" s="14">
        <v>1253194702.75</v>
      </c>
      <c r="CJ19" s="14">
        <v>54236715.009999998</v>
      </c>
      <c r="CK19" s="14">
        <v>-124088189.93000001</v>
      </c>
      <c r="CL19" s="14"/>
      <c r="CM19" s="14">
        <v>1301024680.74</v>
      </c>
      <c r="CN19" s="14">
        <v>1355821393</v>
      </c>
      <c r="CO19" s="14">
        <v>1432140778.3900001</v>
      </c>
      <c r="CP19" s="63">
        <v>1065.7</v>
      </c>
      <c r="CQ19" s="14">
        <v>124088189.93000001</v>
      </c>
      <c r="CR19" s="14">
        <v>0</v>
      </c>
      <c r="CS19" s="61">
        <f t="shared" si="16"/>
        <v>8.7078981697733138</v>
      </c>
      <c r="CT19" s="61"/>
      <c r="CU19" s="61"/>
      <c r="CV19" s="61">
        <f t="shared" si="17"/>
        <v>-2.3867349147598196</v>
      </c>
      <c r="CW19" s="61">
        <f t="shared" si="18"/>
        <v>-221.28161889344261</v>
      </c>
      <c r="CX19" s="61"/>
      <c r="CY19" s="61">
        <f t="shared" si="19"/>
        <v>-879610.64903819084</v>
      </c>
      <c r="CZ19" s="61">
        <f t="shared" si="20"/>
        <v>116438.20017828657</v>
      </c>
      <c r="DA19" s="61">
        <f t="shared" si="21"/>
        <v>25.837568112262314</v>
      </c>
      <c r="DB19" s="61">
        <f t="shared" si="22"/>
        <v>73.940478498241049</v>
      </c>
      <c r="DC19" s="61">
        <f t="shared" si="23"/>
        <v>17.014049316721692</v>
      </c>
      <c r="DD19" s="61">
        <f t="shared" si="24"/>
        <v>81.392133445746637</v>
      </c>
      <c r="DE19" s="61">
        <f t="shared" si="25"/>
        <v>1343849.8436614433</v>
      </c>
      <c r="DF19" s="61">
        <f t="shared" si="26"/>
        <v>60.076272297203872</v>
      </c>
      <c r="DG19" s="61">
        <f t="shared" si="27"/>
        <v>-5.6290146905802736</v>
      </c>
      <c r="DH19" s="61">
        <f t="shared" si="28"/>
        <v>0</v>
      </c>
    </row>
    <row r="20" spans="1:112" x14ac:dyDescent="0.3">
      <c r="A20" s="36" t="s">
        <v>14</v>
      </c>
      <c r="B20" s="14">
        <v>3784385456.3600001</v>
      </c>
      <c r="C20" s="14">
        <v>966735298.89999998</v>
      </c>
      <c r="D20" s="14">
        <v>755476493.26999998</v>
      </c>
      <c r="E20" s="14">
        <v>142969090.41</v>
      </c>
      <c r="F20" s="14">
        <v>5459.8</v>
      </c>
      <c r="G20" s="14">
        <v>28168905.210000001</v>
      </c>
      <c r="H20" s="14">
        <v>304268863.80000001</v>
      </c>
      <c r="I20" s="29">
        <f t="shared" si="11"/>
        <v>304268863.80000001</v>
      </c>
      <c r="J20" s="14">
        <v>3428613.54</v>
      </c>
      <c r="K20" s="14">
        <v>60159802.18</v>
      </c>
      <c r="L20" s="14">
        <v>1342577.58</v>
      </c>
      <c r="M20" s="14">
        <v>239337870.5</v>
      </c>
      <c r="N20" s="14">
        <v>563454.06999999995</v>
      </c>
      <c r="O20" s="14">
        <v>1271567616.77</v>
      </c>
      <c r="P20" s="14">
        <v>2507327830.77</v>
      </c>
      <c r="Q20" s="14">
        <v>0</v>
      </c>
      <c r="R20" s="29">
        <f t="shared" si="12"/>
        <v>0</v>
      </c>
      <c r="S20" s="14">
        <v>0</v>
      </c>
      <c r="T20" s="14">
        <v>0</v>
      </c>
      <c r="U20" s="14">
        <v>0</v>
      </c>
      <c r="V20" s="14">
        <v>2507327830.77</v>
      </c>
      <c r="W20" s="14">
        <v>0</v>
      </c>
      <c r="X20" s="14">
        <v>0</v>
      </c>
      <c r="Y20" s="14">
        <v>10349610</v>
      </c>
      <c r="Z20" s="14">
        <v>0</v>
      </c>
      <c r="AA20" s="14">
        <v>10275699.449999999</v>
      </c>
      <c r="AB20" s="14">
        <v>280679200</v>
      </c>
      <c r="AC20" s="14">
        <v>1203816.07</v>
      </c>
      <c r="AD20" s="14">
        <v>354958841.25</v>
      </c>
      <c r="AE20" s="14">
        <v>1346587413.8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3368275</v>
      </c>
      <c r="AM20" s="14">
        <v>0</v>
      </c>
      <c r="AN20" s="14">
        <v>491681613.60000002</v>
      </c>
      <c r="AO20" s="14">
        <v>2239196.94</v>
      </c>
      <c r="AP20" s="14">
        <v>5984164.6600000001</v>
      </c>
      <c r="AQ20" s="29">
        <f t="shared" si="29"/>
        <v>2507327830.77</v>
      </c>
      <c r="AR20" s="14">
        <v>3778895447.54</v>
      </c>
      <c r="AS20" s="14">
        <v>0</v>
      </c>
      <c r="AT20" s="14">
        <v>0</v>
      </c>
      <c r="AU20" s="14">
        <v>0</v>
      </c>
      <c r="AV20" s="14">
        <v>159752.22</v>
      </c>
      <c r="AW20" s="14">
        <v>0</v>
      </c>
      <c r="AX20" s="14">
        <v>5330256.5999999996</v>
      </c>
      <c r="AY20" s="14">
        <v>11096916.550000001</v>
      </c>
      <c r="AZ20" s="14">
        <v>876492497.64999998</v>
      </c>
      <c r="BA20" s="29">
        <f t="shared" si="14"/>
        <v>876492497.64999998</v>
      </c>
      <c r="BB20" s="14">
        <v>0</v>
      </c>
      <c r="BC20" s="14">
        <v>0</v>
      </c>
      <c r="BD20" s="14">
        <v>71135645.469999999</v>
      </c>
      <c r="BE20" s="14">
        <v>13647735.92</v>
      </c>
      <c r="BF20" s="14">
        <v>158720948.61000001</v>
      </c>
      <c r="BG20" s="14">
        <v>294937053.68000001</v>
      </c>
      <c r="BH20" s="14">
        <v>119649917.70999999</v>
      </c>
      <c r="BI20" s="14">
        <v>15097045.6</v>
      </c>
      <c r="BJ20" s="14">
        <v>203304150.65999985</v>
      </c>
      <c r="BK20" s="14">
        <v>1451665270.55</v>
      </c>
      <c r="BL20" s="29">
        <f t="shared" si="15"/>
        <v>1451665270.55</v>
      </c>
      <c r="BM20" s="14">
        <v>240726464.97999999</v>
      </c>
      <c r="BN20" s="14">
        <v>656120367.14999998</v>
      </c>
      <c r="BO20" s="14">
        <v>281594948.56</v>
      </c>
      <c r="BP20" s="14">
        <v>273223489.8599999</v>
      </c>
      <c r="BQ20" s="14">
        <v>244720148.02000001</v>
      </c>
      <c r="BR20" s="14">
        <v>142766001.33000001</v>
      </c>
      <c r="BS20" s="14">
        <v>101954146.69</v>
      </c>
      <c r="BT20" s="14">
        <v>498843873.44999999</v>
      </c>
      <c r="BU20" s="14">
        <v>105692142.78</v>
      </c>
      <c r="BV20" s="14">
        <v>2044146.19</v>
      </c>
      <c r="BW20" s="14">
        <v>79347153.560000002</v>
      </c>
      <c r="BX20" s="14">
        <v>25344875.870000001</v>
      </c>
      <c r="BY20" s="14">
        <v>58066519.189999998</v>
      </c>
      <c r="BZ20" s="14">
        <v>1155656.33</v>
      </c>
      <c r="CA20" s="14">
        <v>35767524.25</v>
      </c>
      <c r="CB20" s="14">
        <v>67721576.030000001</v>
      </c>
      <c r="CC20" s="14">
        <v>19911750.5</v>
      </c>
      <c r="CD20" s="14">
        <v>3525643858.5</v>
      </c>
      <c r="CE20" s="14">
        <v>0</v>
      </c>
      <c r="CF20" s="14">
        <v>-259539866.71000001</v>
      </c>
      <c r="CG20" s="14"/>
      <c r="CH20" s="14"/>
      <c r="CI20" s="14">
        <v>3261096115.75</v>
      </c>
      <c r="CJ20" s="14">
        <v>264547742.75</v>
      </c>
      <c r="CK20" s="14">
        <v>-259539866.71000001</v>
      </c>
      <c r="CL20" s="14"/>
      <c r="CM20" s="14">
        <v>3432497663.9200001</v>
      </c>
      <c r="CN20" s="14">
        <v>3953311313</v>
      </c>
      <c r="CO20" s="14">
        <v>3784385456.3600001</v>
      </c>
      <c r="CP20" s="63">
        <v>2718.6</v>
      </c>
      <c r="CQ20" s="14">
        <v>259539866.71000001</v>
      </c>
      <c r="CR20" s="14">
        <v>39115000</v>
      </c>
      <c r="CS20" s="61">
        <f t="shared" si="16"/>
        <v>6.8370836122192999</v>
      </c>
      <c r="CT20" s="61"/>
      <c r="CU20" s="61"/>
      <c r="CV20" s="61">
        <f t="shared" si="17"/>
        <v>-1.5657635210434231</v>
      </c>
      <c r="CW20" s="61">
        <f t="shared" si="18"/>
        <v>-468.51074956295912</v>
      </c>
      <c r="CX20" s="61"/>
      <c r="CY20" s="61">
        <f t="shared" si="19"/>
        <v>-829338.51828146854</v>
      </c>
      <c r="CZ20" s="61">
        <f t="shared" si="20"/>
        <v>95468.206690943873</v>
      </c>
      <c r="DA20" s="61">
        <f t="shared" si="21"/>
        <v>33.585483755730095</v>
      </c>
      <c r="DB20" s="61">
        <f t="shared" si="22"/>
        <v>66.254557303517018</v>
      </c>
      <c r="DC20" s="61">
        <f t="shared" si="23"/>
        <v>27.420106445785525</v>
      </c>
      <c r="DD20" s="61">
        <f t="shared" si="24"/>
        <v>73.046745439196243</v>
      </c>
      <c r="DE20" s="61">
        <f t="shared" si="25"/>
        <v>1392034.6709188554</v>
      </c>
      <c r="DF20" s="61">
        <f t="shared" si="26"/>
        <v>76.027046155490623</v>
      </c>
      <c r="DG20" s="61">
        <f t="shared" si="27"/>
        <v>4.2730218610537207</v>
      </c>
      <c r="DH20" s="61">
        <f t="shared" si="28"/>
        <v>3.0774879538480677</v>
      </c>
    </row>
    <row r="21" spans="1:112" x14ac:dyDescent="0.3">
      <c r="A21" s="36" t="s">
        <v>15</v>
      </c>
      <c r="B21" s="14">
        <v>1437532378.53</v>
      </c>
      <c r="C21" s="14">
        <v>227237148.66</v>
      </c>
      <c r="D21" s="14">
        <v>194280896.19999999</v>
      </c>
      <c r="E21" s="14">
        <v>13327481.25</v>
      </c>
      <c r="F21" s="14">
        <v>11735.31</v>
      </c>
      <c r="G21" s="14">
        <v>13758275.68</v>
      </c>
      <c r="H21" s="14">
        <v>165630845.02000001</v>
      </c>
      <c r="I21" s="29">
        <f t="shared" si="11"/>
        <v>165630845.01999998</v>
      </c>
      <c r="J21" s="14">
        <v>190037.28</v>
      </c>
      <c r="K21" s="14">
        <v>27871399.09</v>
      </c>
      <c r="L21" s="14">
        <v>4860535.13</v>
      </c>
      <c r="M21" s="14">
        <v>132708873.52</v>
      </c>
      <c r="N21" s="14">
        <v>3552820.61</v>
      </c>
      <c r="O21" s="14">
        <v>396420814.29000002</v>
      </c>
      <c r="P21" s="14">
        <v>1036624520.24</v>
      </c>
      <c r="Q21" s="14">
        <v>109801200</v>
      </c>
      <c r="R21" s="29">
        <f t="shared" si="12"/>
        <v>109801200</v>
      </c>
      <c r="S21" s="14">
        <v>76984100</v>
      </c>
      <c r="T21" s="14">
        <v>32817100</v>
      </c>
      <c r="U21" s="14">
        <v>0</v>
      </c>
      <c r="V21" s="14">
        <v>926823320.24000001</v>
      </c>
      <c r="W21" s="14">
        <v>0</v>
      </c>
      <c r="X21" s="14">
        <v>0</v>
      </c>
      <c r="Y21" s="14">
        <v>0</v>
      </c>
      <c r="Z21" s="14">
        <v>0</v>
      </c>
      <c r="AA21" s="14">
        <v>3427889.13</v>
      </c>
      <c r="AB21" s="14">
        <v>161211900</v>
      </c>
      <c r="AC21" s="14">
        <v>339833.68</v>
      </c>
      <c r="AD21" s="14">
        <v>201276700</v>
      </c>
      <c r="AE21" s="14">
        <v>538054200</v>
      </c>
      <c r="AF21" s="14">
        <v>17103788.539999999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963127.85</v>
      </c>
      <c r="AP21" s="14">
        <v>4445881.04</v>
      </c>
      <c r="AQ21" s="29">
        <f t="shared" si="29"/>
        <v>926823320.23999989</v>
      </c>
      <c r="AR21" s="14">
        <v>1433045334.53</v>
      </c>
      <c r="AS21" s="14">
        <v>0</v>
      </c>
      <c r="AT21" s="14">
        <v>0</v>
      </c>
      <c r="AU21" s="14">
        <v>0</v>
      </c>
      <c r="AV21" s="14">
        <v>0</v>
      </c>
      <c r="AW21" s="14">
        <v>412100</v>
      </c>
      <c r="AX21" s="14">
        <v>4074944</v>
      </c>
      <c r="AY21" s="14">
        <v>5406570.6900000004</v>
      </c>
      <c r="AZ21" s="14">
        <v>471673489.24000001</v>
      </c>
      <c r="BA21" s="29">
        <f t="shared" si="14"/>
        <v>471673489.24000001</v>
      </c>
      <c r="BB21" s="14">
        <v>0</v>
      </c>
      <c r="BC21" s="14">
        <v>0</v>
      </c>
      <c r="BD21" s="14">
        <v>64915500.380000003</v>
      </c>
      <c r="BE21" s="14">
        <v>0</v>
      </c>
      <c r="BF21" s="14">
        <v>49712565.030000001</v>
      </c>
      <c r="BG21" s="14">
        <v>177547674.56</v>
      </c>
      <c r="BH21" s="14">
        <v>121194413.64</v>
      </c>
      <c r="BI21" s="14">
        <v>10631059.539999999</v>
      </c>
      <c r="BJ21" s="14">
        <v>47672276.089999974</v>
      </c>
      <c r="BK21" s="14">
        <v>575676212.63999999</v>
      </c>
      <c r="BL21" s="29">
        <f t="shared" si="15"/>
        <v>575676212.63999999</v>
      </c>
      <c r="BM21" s="14">
        <v>113186322.3</v>
      </c>
      <c r="BN21" s="14">
        <v>275654911.08999997</v>
      </c>
      <c r="BO21" s="14">
        <v>88991374.040000007</v>
      </c>
      <c r="BP21" s="14">
        <v>97843605.209999979</v>
      </c>
      <c r="BQ21" s="14">
        <v>114565876.12</v>
      </c>
      <c r="BR21" s="14">
        <v>80864235.790000007</v>
      </c>
      <c r="BS21" s="14">
        <v>33701640.329999998</v>
      </c>
      <c r="BT21" s="14">
        <v>1829603.12</v>
      </c>
      <c r="BU21" s="14">
        <v>54779185.789999999</v>
      </c>
      <c r="BV21" s="14">
        <v>0</v>
      </c>
      <c r="BW21" s="14">
        <v>23432224.870000001</v>
      </c>
      <c r="BX21" s="14">
        <v>16222680.1</v>
      </c>
      <c r="BY21" s="14">
        <v>42629423.920000002</v>
      </c>
      <c r="BZ21" s="14">
        <v>0</v>
      </c>
      <c r="CA21" s="14">
        <v>4572918.1100000003</v>
      </c>
      <c r="CB21" s="14">
        <v>9528850.6500000004</v>
      </c>
      <c r="CC21" s="14">
        <v>92343.63</v>
      </c>
      <c r="CD21" s="14">
        <v>1350858002.25</v>
      </c>
      <c r="CE21" s="14">
        <v>0</v>
      </c>
      <c r="CF21" s="14">
        <v>-80468272.280000001</v>
      </c>
      <c r="CG21" s="14"/>
      <c r="CH21" s="14"/>
      <c r="CI21" s="14">
        <v>1288626495.6999998</v>
      </c>
      <c r="CJ21" s="14">
        <v>62231506.549999997</v>
      </c>
      <c r="CK21" s="14">
        <v>-80468272.280000001</v>
      </c>
      <c r="CL21" s="14"/>
      <c r="CM21" s="14">
        <v>1298678863.6900001</v>
      </c>
      <c r="CN21" s="14">
        <v>1389947103</v>
      </c>
      <c r="CO21" s="14">
        <v>1437532378.53</v>
      </c>
      <c r="CP21" s="63">
        <v>1062.4000000000001</v>
      </c>
      <c r="CQ21" s="14">
        <v>80468272.280000001</v>
      </c>
      <c r="CR21" s="14">
        <v>4719583.74</v>
      </c>
      <c r="CS21" s="61">
        <f t="shared" si="0"/>
        <v>6.029386021108766</v>
      </c>
      <c r="CT21" s="61"/>
      <c r="CU21" s="61"/>
      <c r="CV21" s="61">
        <f t="shared" si="1"/>
        <v>-2.2800495749969789</v>
      </c>
      <c r="CW21" s="61">
        <f t="shared" si="2"/>
        <v>-16.516084649711598</v>
      </c>
      <c r="CX21" s="61"/>
      <c r="CY21" s="61">
        <f t="shared" si="3"/>
        <v>-901722.52312688215</v>
      </c>
      <c r="CZ21" s="61">
        <f t="shared" ref="CZ21:CZ25" si="30">CQ21/CP21</f>
        <v>75741.973155120475</v>
      </c>
      <c r="DA21" s="61">
        <f t="shared" si="4"/>
        <v>27.329331815241698</v>
      </c>
      <c r="DB21" s="61">
        <f t="shared" si="5"/>
        <v>72.111385852751184</v>
      </c>
      <c r="DC21" s="61">
        <f t="shared" si="6"/>
        <v>16.821690235503063</v>
      </c>
      <c r="DD21" s="61">
        <f t="shared" ref="DD21:DD25" si="31">P21/CM21*100</f>
        <v>79.821466971025288</v>
      </c>
      <c r="DE21" s="61">
        <f t="shared" si="8"/>
        <v>1353099.0008753764</v>
      </c>
      <c r="DF21" s="61">
        <f t="shared" si="9"/>
        <v>57.32220420034897</v>
      </c>
      <c r="DG21" s="61">
        <f t="shared" ref="DG21:DG25" si="32">(CN21-CO21)/CN21*100</f>
        <v>-3.4235314011082889</v>
      </c>
      <c r="DH21" s="61">
        <f t="shared" si="10"/>
        <v>1.2013154077000758</v>
      </c>
    </row>
    <row r="22" spans="1:112" x14ac:dyDescent="0.3">
      <c r="A22" s="36" t="s">
        <v>16</v>
      </c>
      <c r="B22" s="14">
        <v>4382481713.7600002</v>
      </c>
      <c r="C22" s="14">
        <v>330694965.18000001</v>
      </c>
      <c r="D22" s="14">
        <v>266234187.80000001</v>
      </c>
      <c r="E22" s="14">
        <v>29050375.149999999</v>
      </c>
      <c r="F22" s="14">
        <v>4389.1000000000004</v>
      </c>
      <c r="G22" s="14">
        <v>26519369.899999999</v>
      </c>
      <c r="H22" s="14">
        <v>238594529.80000001</v>
      </c>
      <c r="I22" s="29">
        <f t="shared" si="11"/>
        <v>238594529.79999998</v>
      </c>
      <c r="J22" s="14">
        <v>1966446.08</v>
      </c>
      <c r="K22" s="14">
        <v>25785820.690000001</v>
      </c>
      <c r="L22" s="14">
        <v>1060126.83</v>
      </c>
      <c r="M22" s="14">
        <v>209782136.19999999</v>
      </c>
      <c r="N22" s="14">
        <v>3877342.76</v>
      </c>
      <c r="O22" s="14">
        <v>573166837.74000001</v>
      </c>
      <c r="P22" s="14">
        <v>3808941016.2800002</v>
      </c>
      <c r="Q22" s="14">
        <v>132620900</v>
      </c>
      <c r="R22" s="29">
        <f t="shared" si="12"/>
        <v>132620900</v>
      </c>
      <c r="S22" s="14">
        <v>75863100</v>
      </c>
      <c r="T22" s="14">
        <v>56757800</v>
      </c>
      <c r="U22" s="14">
        <v>0</v>
      </c>
      <c r="V22" s="14">
        <v>3676320116.2800002</v>
      </c>
      <c r="W22" s="14">
        <v>1476278384.02</v>
      </c>
      <c r="X22" s="14">
        <v>738401993.08000004</v>
      </c>
      <c r="Y22" s="14">
        <v>45852120.530000001</v>
      </c>
      <c r="Z22" s="14">
        <v>36281048.82</v>
      </c>
      <c r="AA22" s="14">
        <v>4163839.41</v>
      </c>
      <c r="AB22" s="14">
        <v>206739800</v>
      </c>
      <c r="AC22" s="14">
        <v>573323.93999999994</v>
      </c>
      <c r="AD22" s="14">
        <v>265143600</v>
      </c>
      <c r="AE22" s="14">
        <v>695470000</v>
      </c>
      <c r="AF22" s="14">
        <v>10739971.01</v>
      </c>
      <c r="AG22" s="14">
        <v>0</v>
      </c>
      <c r="AH22" s="14">
        <v>3771299.2</v>
      </c>
      <c r="AI22" s="14">
        <v>0</v>
      </c>
      <c r="AJ22" s="14">
        <v>15038980.970000001</v>
      </c>
      <c r="AK22" s="14">
        <v>0</v>
      </c>
      <c r="AL22" s="14">
        <v>4717712.5</v>
      </c>
      <c r="AM22" s="14">
        <v>0</v>
      </c>
      <c r="AN22" s="14">
        <v>123169169.06</v>
      </c>
      <c r="AO22" s="14">
        <v>47881668.539999999</v>
      </c>
      <c r="AP22" s="14">
        <v>2097205.2000000002</v>
      </c>
      <c r="AQ22" s="29">
        <f t="shared" si="29"/>
        <v>3676320116.2799997</v>
      </c>
      <c r="AR22" s="14">
        <v>4382107854.0200005</v>
      </c>
      <c r="AS22" s="14">
        <v>0</v>
      </c>
      <c r="AT22" s="14">
        <v>0</v>
      </c>
      <c r="AU22" s="14">
        <v>0</v>
      </c>
      <c r="AV22" s="14">
        <v>373859.74</v>
      </c>
      <c r="AW22" s="14">
        <v>0</v>
      </c>
      <c r="AX22" s="14">
        <v>0</v>
      </c>
      <c r="AY22" s="14">
        <v>7283770.1799999997</v>
      </c>
      <c r="AZ22" s="14">
        <v>590335694.49000001</v>
      </c>
      <c r="BA22" s="29">
        <f t="shared" si="14"/>
        <v>590335694.49000001</v>
      </c>
      <c r="BB22" s="14">
        <v>0</v>
      </c>
      <c r="BC22" s="14">
        <v>0</v>
      </c>
      <c r="BD22" s="14">
        <v>33205632.59</v>
      </c>
      <c r="BE22" s="14">
        <v>0</v>
      </c>
      <c r="BF22" s="14">
        <v>82219899.439999998</v>
      </c>
      <c r="BG22" s="14">
        <v>223448332.18000001</v>
      </c>
      <c r="BH22" s="14">
        <v>74166667.299999997</v>
      </c>
      <c r="BI22" s="14">
        <v>10405515.609999999</v>
      </c>
      <c r="BJ22" s="14">
        <v>166889647.36999995</v>
      </c>
      <c r="BK22" s="14">
        <v>746716089.07000005</v>
      </c>
      <c r="BL22" s="29">
        <f t="shared" si="15"/>
        <v>746716089.07000005</v>
      </c>
      <c r="BM22" s="14">
        <v>210393552.83000001</v>
      </c>
      <c r="BN22" s="14">
        <v>254400782.34</v>
      </c>
      <c r="BO22" s="14">
        <v>114440002.09999999</v>
      </c>
      <c r="BP22" s="14">
        <v>167481751.80000007</v>
      </c>
      <c r="BQ22" s="14">
        <v>120808314.09999999</v>
      </c>
      <c r="BR22" s="14">
        <v>87645666.849999994</v>
      </c>
      <c r="BS22" s="14">
        <v>33162647.25</v>
      </c>
      <c r="BT22" s="14">
        <v>0</v>
      </c>
      <c r="BU22" s="14">
        <v>54966864.200000003</v>
      </c>
      <c r="BV22" s="14">
        <v>273742.03999999998</v>
      </c>
      <c r="BW22" s="14">
        <v>16905643.620000001</v>
      </c>
      <c r="BX22" s="14">
        <v>22655882.489999998</v>
      </c>
      <c r="BY22" s="14">
        <v>67648489.170000002</v>
      </c>
      <c r="BZ22" s="14">
        <v>39260.699999999997</v>
      </c>
      <c r="CA22" s="14">
        <v>8541020.4600000009</v>
      </c>
      <c r="CB22" s="14">
        <v>101599.29</v>
      </c>
      <c r="CC22" s="14">
        <v>0</v>
      </c>
      <c r="CD22" s="14">
        <v>4301382581.8599997</v>
      </c>
      <c r="CE22" s="14">
        <v>0</v>
      </c>
      <c r="CF22" s="14">
        <v>-80397265.239999995</v>
      </c>
      <c r="CG22" s="14"/>
      <c r="CH22" s="14"/>
      <c r="CI22" s="14">
        <v>4125305091.0799999</v>
      </c>
      <c r="CJ22" s="14">
        <v>176077490.78</v>
      </c>
      <c r="CK22" s="14">
        <v>-80397265.239999995</v>
      </c>
      <c r="CL22" s="14"/>
      <c r="CM22" s="14">
        <v>4159301689.7800002</v>
      </c>
      <c r="CN22" s="14">
        <v>4281750382</v>
      </c>
      <c r="CO22" s="14">
        <v>4382481713.7600002</v>
      </c>
      <c r="CP22" s="63">
        <v>1294.4000000000001</v>
      </c>
      <c r="CQ22" s="14">
        <v>701866.66</v>
      </c>
      <c r="CR22" s="14">
        <v>9805071.6899999995</v>
      </c>
      <c r="CS22" s="61">
        <f t="shared" si="0"/>
        <v>1.8505298412396656</v>
      </c>
      <c r="CT22" s="61"/>
      <c r="CU22" s="61"/>
      <c r="CV22" s="61">
        <f t="shared" si="1"/>
        <v>-6.2464100030950478</v>
      </c>
      <c r="CW22" s="61">
        <f t="shared" si="2"/>
        <v>-44.411897188062895</v>
      </c>
      <c r="CX22" s="61"/>
      <c r="CY22" s="61">
        <f t="shared" si="3"/>
        <v>-2883261.0374536463</v>
      </c>
      <c r="CZ22" s="61">
        <f t="shared" si="30"/>
        <v>542.2332045735476</v>
      </c>
      <c r="DA22" s="61">
        <f t="shared" si="4"/>
        <v>12.99011683705513</v>
      </c>
      <c r="DB22" s="61">
        <f t="shared" si="5"/>
        <v>86.912878707988398</v>
      </c>
      <c r="DC22" s="61">
        <f t="shared" si="6"/>
        <v>7.6881086229023881</v>
      </c>
      <c r="DD22" s="61">
        <f t="shared" si="31"/>
        <v>91.57645442356619</v>
      </c>
      <c r="DE22" s="61">
        <f t="shared" si="8"/>
        <v>3385724.438936959</v>
      </c>
      <c r="DF22" s="61">
        <f t="shared" si="9"/>
        <v>57.696109301077513</v>
      </c>
      <c r="DG22" s="61">
        <f t="shared" si="32"/>
        <v>-2.3525736620113</v>
      </c>
      <c r="DH22" s="61">
        <f t="shared" si="10"/>
        <v>1.7223349063106224</v>
      </c>
    </row>
    <row r="23" spans="1:112" x14ac:dyDescent="0.3">
      <c r="A23" s="36" t="s">
        <v>17</v>
      </c>
      <c r="B23" s="14">
        <v>4116273531.0500002</v>
      </c>
      <c r="C23" s="14">
        <v>377700641.73000002</v>
      </c>
      <c r="D23" s="14">
        <v>281916432.45999998</v>
      </c>
      <c r="E23" s="14">
        <v>38982662.549999997</v>
      </c>
      <c r="F23" s="14">
        <v>-9.1199999999999992</v>
      </c>
      <c r="G23" s="14">
        <v>34628512.670000002</v>
      </c>
      <c r="H23" s="14">
        <v>180250097.36000001</v>
      </c>
      <c r="I23" s="29">
        <f t="shared" si="11"/>
        <v>180250097.36000001</v>
      </c>
      <c r="J23" s="14">
        <v>1978040.44</v>
      </c>
      <c r="K23" s="14">
        <v>26065600.09</v>
      </c>
      <c r="L23" s="14">
        <v>854894.37</v>
      </c>
      <c r="M23" s="14">
        <v>151351562.46000001</v>
      </c>
      <c r="N23" s="14">
        <v>2167598.36</v>
      </c>
      <c r="O23" s="14">
        <v>563871492.46000004</v>
      </c>
      <c r="P23" s="14">
        <v>3547882571.9099998</v>
      </c>
      <c r="Q23" s="14">
        <v>90071600</v>
      </c>
      <c r="R23" s="29">
        <f t="shared" si="12"/>
        <v>90071600</v>
      </c>
      <c r="S23" s="14">
        <v>36385800</v>
      </c>
      <c r="T23" s="14">
        <v>53685800</v>
      </c>
      <c r="U23" s="14">
        <v>0</v>
      </c>
      <c r="V23" s="14">
        <v>3457810971.9099998</v>
      </c>
      <c r="W23" s="14">
        <v>1282548394.2</v>
      </c>
      <c r="X23" s="14">
        <v>803384585.09000003</v>
      </c>
      <c r="Y23" s="14">
        <v>47413121.119999997</v>
      </c>
      <c r="Z23" s="14">
        <v>56825652.109999999</v>
      </c>
      <c r="AA23" s="14">
        <v>5218109.8099999996</v>
      </c>
      <c r="AB23" s="14">
        <v>160316200</v>
      </c>
      <c r="AC23" s="14">
        <v>548910</v>
      </c>
      <c r="AD23" s="14">
        <v>238747800</v>
      </c>
      <c r="AE23" s="14">
        <v>690850300</v>
      </c>
      <c r="AF23" s="14">
        <v>14819103.699999999</v>
      </c>
      <c r="AG23" s="14">
        <v>0</v>
      </c>
      <c r="AH23" s="14">
        <v>0</v>
      </c>
      <c r="AI23" s="14">
        <v>0</v>
      </c>
      <c r="AJ23" s="14">
        <v>0</v>
      </c>
      <c r="AK23" s="14">
        <v>19397938.100000001</v>
      </c>
      <c r="AL23" s="14">
        <v>14610705</v>
      </c>
      <c r="AM23" s="14">
        <v>0</v>
      </c>
      <c r="AN23" s="14">
        <v>74693459.060000002</v>
      </c>
      <c r="AO23" s="14">
        <v>46638071.07</v>
      </c>
      <c r="AP23" s="14">
        <v>1798622.65</v>
      </c>
      <c r="AQ23" s="50">
        <f t="shared" si="29"/>
        <v>3457810971.9099998</v>
      </c>
      <c r="AR23" s="14">
        <v>4111754064.3699999</v>
      </c>
      <c r="AS23" s="14">
        <v>0</v>
      </c>
      <c r="AT23" s="14">
        <v>0</v>
      </c>
      <c r="AU23" s="14">
        <v>0</v>
      </c>
      <c r="AV23" s="14">
        <v>0</v>
      </c>
      <c r="AW23" s="14">
        <v>2605365.6800000002</v>
      </c>
      <c r="AX23" s="14">
        <v>1914101</v>
      </c>
      <c r="AY23" s="14">
        <v>5422083.1799999997</v>
      </c>
      <c r="AZ23" s="14">
        <v>470945464.89999998</v>
      </c>
      <c r="BA23" s="29">
        <f t="shared" si="14"/>
        <v>470945464.89999998</v>
      </c>
      <c r="BB23" s="14">
        <v>0</v>
      </c>
      <c r="BC23" s="14">
        <v>0</v>
      </c>
      <c r="BD23" s="14">
        <v>52036704.329999998</v>
      </c>
      <c r="BE23" s="14">
        <v>0</v>
      </c>
      <c r="BF23" s="14">
        <v>106733570.45</v>
      </c>
      <c r="BG23" s="14">
        <v>180298486.06</v>
      </c>
      <c r="BH23" s="14">
        <v>94871554.25</v>
      </c>
      <c r="BI23" s="14">
        <v>15176531.43</v>
      </c>
      <c r="BJ23" s="14">
        <v>21828618.379999936</v>
      </c>
      <c r="BK23" s="14">
        <v>722721935.53999996</v>
      </c>
      <c r="BL23" s="29">
        <f t="shared" si="15"/>
        <v>722721935.53999996</v>
      </c>
      <c r="BM23" s="14">
        <v>201137094.03</v>
      </c>
      <c r="BN23" s="14">
        <v>278605016.44999999</v>
      </c>
      <c r="BO23" s="14">
        <v>101776953.16</v>
      </c>
      <c r="BP23" s="14">
        <v>141202871.89999998</v>
      </c>
      <c r="BQ23" s="14">
        <v>154812146.78</v>
      </c>
      <c r="BR23" s="14">
        <v>118513799.92</v>
      </c>
      <c r="BS23" s="14">
        <v>36298346.859999999</v>
      </c>
      <c r="BT23" s="14">
        <v>0</v>
      </c>
      <c r="BU23" s="14">
        <v>55489882.710000001</v>
      </c>
      <c r="BV23" s="14">
        <v>938154.94</v>
      </c>
      <c r="BW23" s="14">
        <v>19599478.510000002</v>
      </c>
      <c r="BX23" s="14">
        <v>33180695.43</v>
      </c>
      <c r="BY23" s="14">
        <v>48271188.740000002</v>
      </c>
      <c r="BZ23" s="14">
        <v>1936961.23</v>
      </c>
      <c r="CA23" s="14">
        <v>6211599.7999999998</v>
      </c>
      <c r="CB23" s="14">
        <v>446032</v>
      </c>
      <c r="CC23" s="14">
        <v>10220278.91</v>
      </c>
      <c r="CD23" s="14">
        <v>4029530223.0999999</v>
      </c>
      <c r="CE23" s="14">
        <v>0</v>
      </c>
      <c r="CF23" s="14">
        <v>-86160906.060000002</v>
      </c>
      <c r="CG23" s="14"/>
      <c r="CH23" s="14"/>
      <c r="CI23" s="14">
        <v>3911628041.6000004</v>
      </c>
      <c r="CJ23" s="14">
        <v>117902181.5</v>
      </c>
      <c r="CK23" s="14">
        <v>-86160906.060000002</v>
      </c>
      <c r="CL23" s="14"/>
      <c r="CM23" s="14">
        <v>3928822731.23</v>
      </c>
      <c r="CN23" s="14">
        <v>4093437551</v>
      </c>
      <c r="CO23" s="14">
        <v>4116273531.0500002</v>
      </c>
      <c r="CP23" s="63">
        <v>1243</v>
      </c>
      <c r="CQ23" s="14">
        <v>86160906.060000002</v>
      </c>
      <c r="CR23" s="14">
        <v>620001.6</v>
      </c>
      <c r="CS23" s="61">
        <f t="shared" si="0"/>
        <v>2.1073261360226683</v>
      </c>
      <c r="CT23" s="61"/>
      <c r="CU23" s="61"/>
      <c r="CV23" s="61">
        <f t="shared" si="1"/>
        <v>-6.0107050095134591</v>
      </c>
      <c r="CW23" s="61">
        <f t="shared" si="2"/>
        <v>-53.39300180131157</v>
      </c>
      <c r="CX23" s="61"/>
      <c r="CY23" s="61">
        <f t="shared" si="3"/>
        <v>-2792903.8487610621</v>
      </c>
      <c r="CZ23" s="61">
        <f t="shared" si="30"/>
        <v>69316.89948511665</v>
      </c>
      <c r="DA23" s="61">
        <f t="shared" si="4"/>
        <v>13.554753708208384</v>
      </c>
      <c r="DB23" s="61">
        <f t="shared" si="5"/>
        <v>86.191613486020884</v>
      </c>
      <c r="DC23" s="61">
        <f t="shared" si="6"/>
        <v>9.3733170076443102</v>
      </c>
      <c r="DD23" s="61">
        <f t="shared" si="31"/>
        <v>90.303961634819316</v>
      </c>
      <c r="DE23" s="61">
        <f t="shared" si="8"/>
        <v>3311563.5808930011</v>
      </c>
      <c r="DF23" s="61">
        <f t="shared" si="9"/>
        <v>66.983461086533538</v>
      </c>
      <c r="DG23" s="61">
        <f t="shared" si="32"/>
        <v>-0.55786804526727207</v>
      </c>
      <c r="DH23" s="61">
        <f t="shared" si="10"/>
        <v>0.11112120776310878</v>
      </c>
    </row>
    <row r="24" spans="1:112" x14ac:dyDescent="0.3">
      <c r="A24" s="36" t="s">
        <v>18</v>
      </c>
      <c r="B24" s="14">
        <v>2983014431.0500002</v>
      </c>
      <c r="C24" s="14">
        <v>279166887.25999999</v>
      </c>
      <c r="D24" s="14">
        <v>123213978.33</v>
      </c>
      <c r="E24" s="14">
        <v>9449857.7599999998</v>
      </c>
      <c r="F24" s="14">
        <v>25127.09</v>
      </c>
      <c r="G24" s="14">
        <v>14576478.619999999</v>
      </c>
      <c r="H24" s="14">
        <v>130573539.88</v>
      </c>
      <c r="I24" s="29">
        <f t="shared" si="11"/>
        <v>130573539.88000001</v>
      </c>
      <c r="J24" s="14">
        <v>581452.81999999995</v>
      </c>
      <c r="K24" s="14">
        <v>17045603.41</v>
      </c>
      <c r="L24" s="14">
        <v>5461450.8600000003</v>
      </c>
      <c r="M24" s="14">
        <v>107485032.79000001</v>
      </c>
      <c r="N24" s="14">
        <v>0</v>
      </c>
      <c r="O24" s="14">
        <v>409740427.13999999</v>
      </c>
      <c r="P24" s="14">
        <v>2572408568.6900001</v>
      </c>
      <c r="Q24" s="14">
        <v>151608200</v>
      </c>
      <c r="R24" s="29">
        <f t="shared" si="12"/>
        <v>151608200</v>
      </c>
      <c r="S24" s="14">
        <v>87723100</v>
      </c>
      <c r="T24" s="14">
        <v>63885100</v>
      </c>
      <c r="U24" s="14">
        <v>0</v>
      </c>
      <c r="V24" s="14">
        <v>2420800368.6900001</v>
      </c>
      <c r="W24" s="14">
        <v>1228480217.4000001</v>
      </c>
      <c r="X24" s="14">
        <v>294849900</v>
      </c>
      <c r="Y24" s="14">
        <v>26626541.93</v>
      </c>
      <c r="Z24" s="14">
        <v>37860861.359999999</v>
      </c>
      <c r="AA24" s="14">
        <v>2468975.84</v>
      </c>
      <c r="AB24" s="14">
        <v>115845800</v>
      </c>
      <c r="AC24" s="14">
        <v>400196.11</v>
      </c>
      <c r="AD24" s="14">
        <v>158169000</v>
      </c>
      <c r="AE24" s="14">
        <v>467449000</v>
      </c>
      <c r="AF24" s="14">
        <v>29518224.02</v>
      </c>
      <c r="AG24" s="14">
        <v>0</v>
      </c>
      <c r="AH24" s="14">
        <v>0</v>
      </c>
      <c r="AI24" s="14">
        <v>0</v>
      </c>
      <c r="AJ24" s="14">
        <v>9866023.3900000006</v>
      </c>
      <c r="AK24" s="14">
        <v>0</v>
      </c>
      <c r="AL24" s="14">
        <v>10037667</v>
      </c>
      <c r="AM24" s="14">
        <v>0</v>
      </c>
      <c r="AN24" s="14">
        <v>12986098.460000001</v>
      </c>
      <c r="AO24" s="14">
        <v>24906163.18</v>
      </c>
      <c r="AP24" s="14">
        <v>1335700</v>
      </c>
      <c r="AQ24" s="29">
        <f t="shared" si="29"/>
        <v>2420800368.6899996</v>
      </c>
      <c r="AR24" s="14">
        <v>2982148995.8299999</v>
      </c>
      <c r="AS24" s="14">
        <v>0</v>
      </c>
      <c r="AT24" s="14">
        <v>0</v>
      </c>
      <c r="AU24" s="14">
        <v>0</v>
      </c>
      <c r="AV24" s="14">
        <v>362500</v>
      </c>
      <c r="AW24" s="14">
        <v>0</v>
      </c>
      <c r="AX24" s="14">
        <v>502935.22</v>
      </c>
      <c r="AY24" s="14">
        <v>4717698.9400000004</v>
      </c>
      <c r="AZ24" s="14">
        <v>336370285.43000001</v>
      </c>
      <c r="BA24" s="29">
        <f t="shared" si="14"/>
        <v>336370285.43000001</v>
      </c>
      <c r="BB24" s="14">
        <v>3539798.2</v>
      </c>
      <c r="BC24" s="14">
        <v>20908248.710000001</v>
      </c>
      <c r="BD24" s="14">
        <v>9319175.2400000002</v>
      </c>
      <c r="BE24" s="14">
        <v>0</v>
      </c>
      <c r="BF24" s="14">
        <v>58569741.219999999</v>
      </c>
      <c r="BG24" s="14">
        <v>125192377.45</v>
      </c>
      <c r="BH24" s="14">
        <v>70656909.659999996</v>
      </c>
      <c r="BI24" s="14">
        <v>9969420.5800000001</v>
      </c>
      <c r="BJ24" s="14">
        <v>38214614.370000005</v>
      </c>
      <c r="BK24" s="14">
        <v>492099817.17000002</v>
      </c>
      <c r="BL24" s="29">
        <f t="shared" si="15"/>
        <v>492099817.17000002</v>
      </c>
      <c r="BM24" s="14">
        <v>164540215.02000001</v>
      </c>
      <c r="BN24" s="14">
        <v>140029782.22999999</v>
      </c>
      <c r="BO24" s="14">
        <v>60949763.490000002</v>
      </c>
      <c r="BP24" s="14">
        <v>126580056.43000001</v>
      </c>
      <c r="BQ24" s="14">
        <v>78105249.829999998</v>
      </c>
      <c r="BR24" s="14">
        <v>51506921.939999998</v>
      </c>
      <c r="BS24" s="14">
        <v>26598327.890000001</v>
      </c>
      <c r="BT24" s="14">
        <v>0</v>
      </c>
      <c r="BU24" s="14">
        <v>49810112.560000002</v>
      </c>
      <c r="BV24" s="14">
        <v>347188.4</v>
      </c>
      <c r="BW24" s="14">
        <v>15594847.83</v>
      </c>
      <c r="BX24" s="14">
        <v>17334939.98</v>
      </c>
      <c r="BY24" s="14">
        <v>24977991.920000002</v>
      </c>
      <c r="BZ24" s="14">
        <v>249996.49</v>
      </c>
      <c r="CA24" s="14">
        <v>44488734.840000004</v>
      </c>
      <c r="CB24" s="14">
        <v>127375.01</v>
      </c>
      <c r="CC24" s="14">
        <v>405000</v>
      </c>
      <c r="CD24" s="14">
        <v>2826044694.6599998</v>
      </c>
      <c r="CE24" s="14">
        <v>0</v>
      </c>
      <c r="CF24" s="14">
        <v>-156610111.81999999</v>
      </c>
      <c r="CG24" s="14"/>
      <c r="CH24" s="14"/>
      <c r="CI24" s="14">
        <v>2705752213.4200001</v>
      </c>
      <c r="CJ24" s="14">
        <v>120292481.23999999</v>
      </c>
      <c r="CK24" s="14">
        <v>-156610111.81999999</v>
      </c>
      <c r="CL24" s="14"/>
      <c r="CM24" s="14">
        <v>2733630458.25</v>
      </c>
      <c r="CN24" s="14">
        <v>2859131126</v>
      </c>
      <c r="CO24" s="14">
        <v>2983014431.0500002</v>
      </c>
      <c r="CP24" s="63">
        <v>909.9</v>
      </c>
      <c r="CQ24" s="14">
        <v>156610111.81999999</v>
      </c>
      <c r="CR24" s="14">
        <v>8247142.3600000003</v>
      </c>
      <c r="CS24" s="61">
        <f t="shared" si="0"/>
        <v>5.2621179018147712</v>
      </c>
      <c r="CT24" s="61"/>
      <c r="CU24" s="61"/>
      <c r="CV24" s="61">
        <f t="shared" si="1"/>
        <v>-5.6035763966622207</v>
      </c>
      <c r="CW24" s="64" t="e">
        <f t="shared" si="2"/>
        <v>#DIV/0!</v>
      </c>
      <c r="CX24" s="61"/>
      <c r="CY24" s="61">
        <f t="shared" si="3"/>
        <v>-2655571.235872074</v>
      </c>
      <c r="CZ24" s="61">
        <f t="shared" si="30"/>
        <v>172117.93803714693</v>
      </c>
      <c r="DA24" s="61">
        <f t="shared" si="4"/>
        <v>13.73578427496156</v>
      </c>
      <c r="DB24" s="61">
        <f t="shared" si="5"/>
        <v>86.235203622012989</v>
      </c>
      <c r="DC24" s="61">
        <f t="shared" si="6"/>
        <v>9.8783606567689635</v>
      </c>
      <c r="DD24" s="61">
        <f t="shared" si="31"/>
        <v>94.102279294063393</v>
      </c>
      <c r="DE24" s="61">
        <f t="shared" si="8"/>
        <v>3278398.0998461372</v>
      </c>
      <c r="DF24" s="61">
        <f t="shared" si="9"/>
        <v>68.132619768225695</v>
      </c>
      <c r="DG24" s="61">
        <f t="shared" si="32"/>
        <v>-4.332900436900081</v>
      </c>
      <c r="DH24" s="61">
        <f t="shared" si="10"/>
        <v>2.012772431943143</v>
      </c>
    </row>
    <row r="25" spans="1:112" x14ac:dyDescent="0.3">
      <c r="A25" s="36" t="s">
        <v>19</v>
      </c>
      <c r="B25" s="14">
        <v>3431459657.0999999</v>
      </c>
      <c r="C25" s="14">
        <v>327316340.52999997</v>
      </c>
      <c r="D25" s="14">
        <v>236334238.43000001</v>
      </c>
      <c r="E25" s="14">
        <v>27887904.539999999</v>
      </c>
      <c r="F25" s="14">
        <v>4740.07</v>
      </c>
      <c r="G25" s="14">
        <v>49039258.490000002</v>
      </c>
      <c r="H25" s="14">
        <v>133710165.06999999</v>
      </c>
      <c r="I25" s="29">
        <f t="shared" si="11"/>
        <v>133710165.06999999</v>
      </c>
      <c r="J25" s="14">
        <v>720362.54</v>
      </c>
      <c r="K25" s="14">
        <v>19453620.210000001</v>
      </c>
      <c r="L25" s="14">
        <v>1094094.43</v>
      </c>
      <c r="M25" s="14">
        <v>112442087.89</v>
      </c>
      <c r="N25" s="14">
        <v>330.37</v>
      </c>
      <c r="O25" s="14">
        <v>461026835.97000003</v>
      </c>
      <c r="P25" s="14">
        <v>2965718156.0700002</v>
      </c>
      <c r="Q25" s="14">
        <v>98362900</v>
      </c>
      <c r="R25" s="29">
        <f t="shared" si="12"/>
        <v>98362900</v>
      </c>
      <c r="S25" s="14">
        <v>46134400</v>
      </c>
      <c r="T25" s="14">
        <v>52228500</v>
      </c>
      <c r="U25" s="14">
        <v>0</v>
      </c>
      <c r="V25" s="14">
        <v>2867355256.0700002</v>
      </c>
      <c r="W25" s="14">
        <v>982423543</v>
      </c>
      <c r="X25" s="14">
        <v>655214800.73000002</v>
      </c>
      <c r="Y25" s="14">
        <v>48648444.43</v>
      </c>
      <c r="Z25" s="14">
        <v>55693721.520000003</v>
      </c>
      <c r="AA25" s="14">
        <v>3759874.13</v>
      </c>
      <c r="AB25" s="14">
        <v>116436500</v>
      </c>
      <c r="AC25" s="14">
        <v>466027.8</v>
      </c>
      <c r="AD25" s="14">
        <v>234780300</v>
      </c>
      <c r="AE25" s="14">
        <v>590218700</v>
      </c>
      <c r="AF25" s="14">
        <v>11291748.99</v>
      </c>
      <c r="AG25" s="14">
        <v>0</v>
      </c>
      <c r="AH25" s="14">
        <v>0</v>
      </c>
      <c r="AI25" s="14">
        <v>0</v>
      </c>
      <c r="AJ25" s="14">
        <v>18170069.77</v>
      </c>
      <c r="AK25" s="14">
        <v>0</v>
      </c>
      <c r="AL25" s="14">
        <v>10463403.5</v>
      </c>
      <c r="AM25" s="14">
        <v>0</v>
      </c>
      <c r="AN25" s="14">
        <v>90162549.680000007</v>
      </c>
      <c r="AO25" s="14">
        <v>46967596.060000002</v>
      </c>
      <c r="AP25" s="14">
        <v>2657976.46</v>
      </c>
      <c r="AQ25" s="29">
        <f>SUM(W25:AP25)</f>
        <v>2867355256.0699997</v>
      </c>
      <c r="AR25" s="14">
        <v>3426744992.04</v>
      </c>
      <c r="AS25" s="14">
        <v>0</v>
      </c>
      <c r="AT25" s="14">
        <v>0</v>
      </c>
      <c r="AU25" s="14">
        <v>0</v>
      </c>
      <c r="AV25" s="14">
        <v>1191252</v>
      </c>
      <c r="AW25" s="14">
        <v>3290229.86</v>
      </c>
      <c r="AX25" s="14">
        <v>233183.2</v>
      </c>
      <c r="AY25" s="14">
        <v>7661769.9000000004</v>
      </c>
      <c r="AZ25" s="14">
        <v>409495574.19</v>
      </c>
      <c r="BA25" s="29">
        <f t="shared" si="14"/>
        <v>409495574.19</v>
      </c>
      <c r="BB25" s="14">
        <v>0</v>
      </c>
      <c r="BC25" s="14">
        <v>0</v>
      </c>
      <c r="BD25" s="14">
        <v>33999786.490000002</v>
      </c>
      <c r="BE25" s="14">
        <v>16409392.279999999</v>
      </c>
      <c r="BF25" s="14">
        <v>54097713.700000003</v>
      </c>
      <c r="BG25" s="14">
        <v>131793213.56</v>
      </c>
      <c r="BH25" s="14">
        <v>80274248.280000001</v>
      </c>
      <c r="BI25" s="14">
        <v>15637976.720000001</v>
      </c>
      <c r="BJ25" s="14">
        <v>77283243.159999967</v>
      </c>
      <c r="BK25" s="14">
        <v>550168185.88</v>
      </c>
      <c r="BL25" s="29">
        <f t="shared" si="15"/>
        <v>550168185.88</v>
      </c>
      <c r="BM25" s="14">
        <v>147671298.33000001</v>
      </c>
      <c r="BN25" s="14">
        <v>217615060.05000001</v>
      </c>
      <c r="BO25" s="14">
        <v>81418457.299999997</v>
      </c>
      <c r="BP25" s="14">
        <v>103463370.19999999</v>
      </c>
      <c r="BQ25" s="14">
        <v>129365863.87</v>
      </c>
      <c r="BR25" s="14">
        <v>81923115.659999996</v>
      </c>
      <c r="BS25" s="14">
        <v>47442748.210000008</v>
      </c>
      <c r="BT25" s="14">
        <v>0</v>
      </c>
      <c r="BU25" s="14">
        <v>73223845.299999997</v>
      </c>
      <c r="BV25" s="14">
        <v>1629508.56</v>
      </c>
      <c r="BW25" s="14">
        <v>21260202.25</v>
      </c>
      <c r="BX25" s="14">
        <v>14034594.640000001</v>
      </c>
      <c r="BY25" s="14">
        <v>64345885.950000003</v>
      </c>
      <c r="BZ25" s="14">
        <v>4433157.09</v>
      </c>
      <c r="CA25" s="14">
        <v>15219267.869999999</v>
      </c>
      <c r="CB25" s="14">
        <v>3990359.4</v>
      </c>
      <c r="CC25" s="14">
        <v>8186806.4699999997</v>
      </c>
      <c r="CD25" s="14">
        <v>3368752558.3400002</v>
      </c>
      <c r="CE25" s="14">
        <v>0</v>
      </c>
      <c r="CF25" s="14">
        <v>-60037404.119999997</v>
      </c>
      <c r="CG25" s="14"/>
      <c r="CH25" s="14"/>
      <c r="CI25" s="14">
        <v>3296878435.6599998</v>
      </c>
      <c r="CJ25" s="14">
        <v>71874122.680000007</v>
      </c>
      <c r="CK25" s="14">
        <v>-60037404.119999997</v>
      </c>
      <c r="CL25" s="14"/>
      <c r="CM25" s="14">
        <v>3312108385.8200002</v>
      </c>
      <c r="CN25" s="14">
        <v>3384898274</v>
      </c>
      <c r="CO25" s="14">
        <v>3431459657.0999999</v>
      </c>
      <c r="CP25" s="63">
        <v>1045</v>
      </c>
      <c r="CQ25" s="14">
        <v>60037404.119999997</v>
      </c>
      <c r="CR25" s="14">
        <v>0</v>
      </c>
      <c r="CS25" s="61">
        <f t="shared" si="0"/>
        <v>1.8274176305775123</v>
      </c>
      <c r="CT25" s="61"/>
      <c r="CU25" s="61"/>
      <c r="CV25" s="61">
        <f t="shared" si="1"/>
        <v>-6.1511689579958073</v>
      </c>
      <c r="CW25" s="61">
        <f t="shared" si="2"/>
        <v>-217555.44483457942</v>
      </c>
      <c r="CX25" s="61"/>
      <c r="CY25" s="61">
        <f t="shared" si="3"/>
        <v>-2782512.9691291866</v>
      </c>
      <c r="CZ25" s="61">
        <f t="shared" si="30"/>
        <v>57452.061358851672</v>
      </c>
      <c r="DA25" s="61">
        <f t="shared" si="4"/>
        <v>13.435288526446595</v>
      </c>
      <c r="DB25" s="61">
        <f t="shared" si="5"/>
        <v>86.427306523440009</v>
      </c>
      <c r="DC25" s="61">
        <f t="shared" si="6"/>
        <v>9.7162476276170811</v>
      </c>
      <c r="DD25" s="61">
        <f t="shared" si="31"/>
        <v>89.54170004722711</v>
      </c>
      <c r="DE25" s="61">
        <f t="shared" si="8"/>
        <v>3283693.451770335</v>
      </c>
      <c r="DF25" s="61">
        <f t="shared" si="9"/>
        <v>70.997242457985493</v>
      </c>
      <c r="DG25" s="61">
        <f t="shared" si="32"/>
        <v>-1.3755622571480535</v>
      </c>
      <c r="DH25" s="61">
        <f t="shared" si="10"/>
        <v>0</v>
      </c>
    </row>
    <row r="26" spans="1:112" ht="15" x14ac:dyDescent="0.25">
      <c r="BO26" s="62"/>
    </row>
    <row r="27" spans="1:112" x14ac:dyDescent="0.3">
      <c r="BI27" s="62"/>
    </row>
    <row r="29" spans="1:112" x14ac:dyDescent="0.3">
      <c r="CG29">
        <v>1083493901.96</v>
      </c>
      <c r="CH29">
        <v>148017436.06999999</v>
      </c>
    </row>
  </sheetData>
  <pageMargins left="0.7" right="0.7" top="0.75" bottom="0.75" header="0.3" footer="0.3"/>
  <pageSetup paperSize="9" scale="77" orientation="portrait" r:id="rId1"/>
  <colBreaks count="2" manualBreakCount="2">
    <brk id="29" max="24" man="1"/>
    <brk id="39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27"/>
  <sheetViews>
    <sheetView view="pageBreakPreview" zoomScale="60" zoomScaleNormal="100" workbookViewId="0">
      <selection activeCell="A36" sqref="A36"/>
    </sheetView>
  </sheetViews>
  <sheetFormatPr defaultRowHeight="14.4" x14ac:dyDescent="0.3"/>
  <cols>
    <col min="1" max="1" width="22.109375" customWidth="1"/>
    <col min="2" max="2" width="13.88671875" customWidth="1"/>
    <col min="3" max="3" width="14.109375" customWidth="1"/>
    <col min="4" max="4" width="13.33203125" customWidth="1"/>
    <col min="5" max="5" width="11.6640625" customWidth="1"/>
    <col min="6" max="6" width="13.6640625" customWidth="1"/>
    <col min="7" max="7" width="13.109375" customWidth="1"/>
    <col min="8" max="8" width="13" customWidth="1"/>
    <col min="9" max="13" width="13" style="45" customWidth="1"/>
    <col min="14" max="14" width="10.77734375" customWidth="1"/>
    <col min="15" max="15" width="13.109375" customWidth="1"/>
    <col min="16" max="16" width="13" customWidth="1"/>
    <col min="17" max="17" width="12.6640625" customWidth="1"/>
    <col min="18" max="18" width="12.6640625" style="11" customWidth="1"/>
    <col min="19" max="20" width="12.6640625" style="19" customWidth="1"/>
    <col min="21" max="21" width="12.6640625" style="45" customWidth="1"/>
    <col min="22" max="22" width="12.6640625" customWidth="1"/>
    <col min="23" max="31" width="12.6640625" style="43" customWidth="1"/>
    <col min="32" max="32" width="12.6640625" style="45" customWidth="1"/>
    <col min="33" max="35" width="12.6640625" style="43" customWidth="1"/>
    <col min="36" max="36" width="12.6640625" style="11" customWidth="1"/>
    <col min="37" max="37" width="12.6640625" style="43" customWidth="1"/>
    <col min="38" max="40" width="12.6640625" style="45" customWidth="1"/>
    <col min="41" max="41" width="12.6640625" style="43" customWidth="1"/>
    <col min="42" max="43" width="12.6640625" style="45" customWidth="1"/>
    <col min="44" max="44" width="12.21875" customWidth="1"/>
    <col min="45" max="45" width="13.21875" customWidth="1"/>
    <col min="46" max="55" width="13.21875" style="45" customWidth="1"/>
    <col min="56" max="56" width="13.88671875" customWidth="1"/>
    <col min="57" max="61" width="13.88671875" style="45" customWidth="1"/>
    <col min="62" max="62" width="12.88671875" customWidth="1"/>
    <col min="63" max="64" width="12.88671875" style="45" customWidth="1"/>
    <col min="65" max="65" width="12.88671875" customWidth="1"/>
    <col min="66" max="66" width="11.77734375" customWidth="1"/>
    <col min="67" max="67" width="10.109375" customWidth="1"/>
    <col min="68" max="68" width="11" customWidth="1"/>
    <col min="69" max="69" width="12" customWidth="1"/>
    <col min="70" max="70" width="10.109375" customWidth="1"/>
    <col min="71" max="71" width="10.21875" customWidth="1"/>
    <col min="72" max="72" width="12" customWidth="1"/>
    <col min="73" max="73" width="11.21875" customWidth="1"/>
    <col min="74" max="74" width="12.21875" customWidth="1"/>
    <col min="75" max="75" width="12.6640625" customWidth="1"/>
    <col min="76" max="76" width="11" customWidth="1"/>
    <col min="77" max="77" width="13.88671875" customWidth="1"/>
    <col min="78" max="79" width="9.109375" style="13" hidden="1" customWidth="1"/>
    <col min="80" max="80" width="13.109375" style="13" customWidth="1"/>
    <col min="81" max="81" width="14.6640625" style="13" customWidth="1"/>
    <col min="82" max="82" width="12.6640625" style="13" customWidth="1"/>
    <col min="83" max="83" width="9.109375" style="13" hidden="1" customWidth="1"/>
    <col min="84" max="84" width="13.109375" style="13" customWidth="1"/>
    <col min="85" max="85" width="14.109375" style="13" customWidth="1"/>
    <col min="86" max="87" width="14.6640625" style="13" customWidth="1"/>
    <col min="88" max="89" width="14.6640625" style="19" customWidth="1"/>
    <col min="90" max="90" width="10.77734375" customWidth="1"/>
    <col min="91" max="92" width="0" hidden="1" customWidth="1"/>
    <col min="94" max="94" width="12.6640625" bestFit="1" customWidth="1"/>
    <col min="95" max="95" width="14.33203125" hidden="1" customWidth="1"/>
    <col min="96" max="96" width="11.21875" style="11" customWidth="1"/>
    <col min="97" max="97" width="9.109375" style="11"/>
    <col min="100" max="100" width="9.109375" customWidth="1"/>
    <col min="102" max="102" width="12.33203125" style="11" customWidth="1"/>
    <col min="104" max="104" width="11.109375" customWidth="1"/>
  </cols>
  <sheetData>
    <row r="1" spans="1:105" ht="92.4" x14ac:dyDescent="0.3">
      <c r="A1" s="34" t="s">
        <v>0</v>
      </c>
      <c r="B1" s="37" t="s">
        <v>60</v>
      </c>
      <c r="C1" s="37" t="s">
        <v>49</v>
      </c>
      <c r="D1" s="37" t="s">
        <v>50</v>
      </c>
      <c r="E1" s="37" t="s">
        <v>51</v>
      </c>
      <c r="F1" s="37" t="s">
        <v>52</v>
      </c>
      <c r="G1" s="37" t="s">
        <v>53</v>
      </c>
      <c r="H1" s="37" t="s">
        <v>54</v>
      </c>
      <c r="I1" s="47" t="s">
        <v>87</v>
      </c>
      <c r="J1" s="53">
        <v>21000000</v>
      </c>
      <c r="K1" s="53">
        <v>22000000</v>
      </c>
      <c r="L1" s="53">
        <v>24000000</v>
      </c>
      <c r="M1" s="53">
        <v>25000000</v>
      </c>
      <c r="N1" s="37" t="s">
        <v>55</v>
      </c>
      <c r="O1" s="37" t="s">
        <v>56</v>
      </c>
      <c r="P1" s="37" t="s">
        <v>57</v>
      </c>
      <c r="Q1" s="37" t="s">
        <v>58</v>
      </c>
      <c r="R1" s="48" t="s">
        <v>87</v>
      </c>
      <c r="S1" s="44" t="s">
        <v>84</v>
      </c>
      <c r="T1" s="44" t="s">
        <v>85</v>
      </c>
      <c r="U1" s="46" t="s">
        <v>88</v>
      </c>
      <c r="V1" s="37" t="s">
        <v>59</v>
      </c>
      <c r="W1" s="46" t="s">
        <v>86</v>
      </c>
      <c r="X1" s="46">
        <v>41030800</v>
      </c>
      <c r="Y1" s="46">
        <v>41030900</v>
      </c>
      <c r="Z1" s="46">
        <v>41031000</v>
      </c>
      <c r="AA1" s="46">
        <v>41032600</v>
      </c>
      <c r="AB1" s="46">
        <v>41033700</v>
      </c>
      <c r="AC1" s="46">
        <v>41034400</v>
      </c>
      <c r="AD1" s="46">
        <v>41034500</v>
      </c>
      <c r="AE1" s="46">
        <v>41034800</v>
      </c>
      <c r="AF1" s="46">
        <v>41035500</v>
      </c>
      <c r="AG1" s="46">
        <v>41035800</v>
      </c>
      <c r="AH1" s="46">
        <v>41036600</v>
      </c>
      <c r="AI1" s="46">
        <v>41037000</v>
      </c>
      <c r="AJ1" s="47" t="s">
        <v>87</v>
      </c>
      <c r="AK1" s="46">
        <v>90010200</v>
      </c>
      <c r="AL1" s="46">
        <v>41010900</v>
      </c>
      <c r="AM1" s="46">
        <v>41030300</v>
      </c>
      <c r="AN1" s="46">
        <v>41030400</v>
      </c>
      <c r="AO1" s="46">
        <v>41035000</v>
      </c>
      <c r="AP1" s="46">
        <v>41035200</v>
      </c>
      <c r="AQ1" s="46">
        <v>41035600</v>
      </c>
      <c r="AR1" s="37" t="s">
        <v>26</v>
      </c>
      <c r="AS1" s="37" t="s">
        <v>27</v>
      </c>
      <c r="AT1" s="47" t="s">
        <v>87</v>
      </c>
      <c r="AU1" s="53">
        <v>70101</v>
      </c>
      <c r="AV1" s="53">
        <v>70201</v>
      </c>
      <c r="AW1" s="53">
        <v>70301</v>
      </c>
      <c r="AX1" s="53">
        <v>70302</v>
      </c>
      <c r="AY1" s="53">
        <v>70304</v>
      </c>
      <c r="AZ1" s="53">
        <v>70501</v>
      </c>
      <c r="BA1" s="53">
        <v>70601</v>
      </c>
      <c r="BB1" s="53">
        <v>70701</v>
      </c>
      <c r="BC1" s="53" t="s">
        <v>97</v>
      </c>
      <c r="BD1" s="37" t="s">
        <v>28</v>
      </c>
      <c r="BE1" s="47" t="s">
        <v>87</v>
      </c>
      <c r="BF1" s="53">
        <v>80101</v>
      </c>
      <c r="BG1" s="53">
        <v>80201</v>
      </c>
      <c r="BH1" s="53">
        <v>80209</v>
      </c>
      <c r="BI1" s="53" t="s">
        <v>97</v>
      </c>
      <c r="BJ1" s="37" t="s">
        <v>29</v>
      </c>
      <c r="BK1" s="53">
        <v>90901</v>
      </c>
      <c r="BL1" s="53" t="s">
        <v>97</v>
      </c>
      <c r="BM1" s="37" t="s">
        <v>30</v>
      </c>
      <c r="BN1" s="37" t="s">
        <v>31</v>
      </c>
      <c r="BO1" s="37" t="s">
        <v>32</v>
      </c>
      <c r="BP1" s="37" t="s">
        <v>33</v>
      </c>
      <c r="BQ1" s="37" t="s">
        <v>34</v>
      </c>
      <c r="BR1" s="37" t="s">
        <v>35</v>
      </c>
      <c r="BS1" s="37" t="s">
        <v>36</v>
      </c>
      <c r="BT1" s="37" t="s">
        <v>37</v>
      </c>
      <c r="BU1" s="37" t="s">
        <v>38</v>
      </c>
      <c r="BV1" s="37" t="s">
        <v>39</v>
      </c>
      <c r="BW1" s="37" t="s">
        <v>40</v>
      </c>
      <c r="BX1" s="37" t="s">
        <v>41</v>
      </c>
      <c r="BY1" s="37" t="s">
        <v>42</v>
      </c>
      <c r="BZ1" s="37" t="s">
        <v>20</v>
      </c>
      <c r="CA1" s="37" t="s">
        <v>21</v>
      </c>
      <c r="CB1" s="37" t="s">
        <v>62</v>
      </c>
      <c r="CC1" s="37" t="s">
        <v>61</v>
      </c>
      <c r="CD1" s="37" t="s">
        <v>48</v>
      </c>
      <c r="CE1" s="37" t="s">
        <v>25</v>
      </c>
      <c r="CF1" s="37" t="s">
        <v>45</v>
      </c>
      <c r="CG1" s="37" t="s">
        <v>46</v>
      </c>
      <c r="CH1" s="37" t="s">
        <v>47</v>
      </c>
      <c r="CI1" s="37" t="s">
        <v>80</v>
      </c>
      <c r="CJ1" s="37" t="s">
        <v>81</v>
      </c>
      <c r="CK1" s="37" t="s">
        <v>82</v>
      </c>
      <c r="CL1" s="42" t="s">
        <v>65</v>
      </c>
      <c r="CM1" s="42" t="s">
        <v>66</v>
      </c>
      <c r="CN1" s="42" t="s">
        <v>67</v>
      </c>
      <c r="CO1" s="42" t="s">
        <v>68</v>
      </c>
      <c r="CP1" s="42" t="s">
        <v>69</v>
      </c>
      <c r="CQ1" s="42" t="s">
        <v>70</v>
      </c>
      <c r="CR1" s="42" t="s">
        <v>71</v>
      </c>
      <c r="CS1" s="42" t="s">
        <v>72</v>
      </c>
      <c r="CT1" s="42" t="s">
        <v>73</v>
      </c>
      <c r="CU1" s="42" t="s">
        <v>74</v>
      </c>
      <c r="CV1" s="42" t="s">
        <v>75</v>
      </c>
      <c r="CW1" s="42" t="s">
        <v>76</v>
      </c>
      <c r="CX1" s="42" t="s">
        <v>77</v>
      </c>
      <c r="CY1" s="42" t="s">
        <v>78</v>
      </c>
      <c r="CZ1" s="42" t="s">
        <v>79</v>
      </c>
      <c r="DA1" s="42" t="s">
        <v>83</v>
      </c>
    </row>
    <row r="2" spans="1:105" ht="15" x14ac:dyDescent="0.25">
      <c r="A2" s="35" t="s">
        <v>63</v>
      </c>
      <c r="B2" s="14">
        <v>4453951695.6400003</v>
      </c>
      <c r="C2" s="14">
        <v>761459438.01999998</v>
      </c>
      <c r="D2" s="14">
        <v>708642194.24000001</v>
      </c>
      <c r="E2" s="14">
        <v>4451925.25</v>
      </c>
      <c r="F2" s="14">
        <v>7745184.0899999999</v>
      </c>
      <c r="G2" s="14">
        <v>28745277.199999999</v>
      </c>
      <c r="H2" s="14">
        <v>157188163.71000001</v>
      </c>
      <c r="I2" s="29">
        <f>SUM(J2:M2)</f>
        <v>157188163.71000001</v>
      </c>
      <c r="J2" s="14">
        <v>2019396.77</v>
      </c>
      <c r="K2" s="14">
        <v>22770404.030000001</v>
      </c>
      <c r="L2" s="14">
        <v>1780147.82</v>
      </c>
      <c r="M2" s="14">
        <v>130618215.09</v>
      </c>
      <c r="N2" s="14">
        <v>201805.79</v>
      </c>
      <c r="O2" s="14">
        <v>919163485.75</v>
      </c>
      <c r="P2" s="14">
        <v>3529226485.0500002</v>
      </c>
      <c r="Q2" s="14">
        <v>1340131700</v>
      </c>
      <c r="R2" s="29">
        <f>S2+T2+U2</f>
        <v>1340131700</v>
      </c>
      <c r="S2" s="14">
        <v>1247762300</v>
      </c>
      <c r="T2" s="14">
        <v>92369400</v>
      </c>
      <c r="U2" s="14">
        <v>0</v>
      </c>
      <c r="V2" s="14">
        <v>2189094785.0500002</v>
      </c>
      <c r="W2" s="14">
        <v>1607361608.3800001</v>
      </c>
      <c r="X2" s="14">
        <v>183278888.91</v>
      </c>
      <c r="Y2" s="14">
        <v>62419114.890000001</v>
      </c>
      <c r="Z2" s="14">
        <v>49581577.32</v>
      </c>
      <c r="AA2" s="14">
        <v>5196700</v>
      </c>
      <c r="AB2" s="14">
        <v>680820.38</v>
      </c>
      <c r="AC2" s="14">
        <v>23560886.91</v>
      </c>
      <c r="AD2" s="14">
        <v>14026630.859999999</v>
      </c>
      <c r="AE2" s="14">
        <v>5409890.2300000004</v>
      </c>
      <c r="AF2" s="14">
        <v>0</v>
      </c>
      <c r="AG2" s="14">
        <v>22266313.57</v>
      </c>
      <c r="AH2" s="14">
        <v>214528539.78999999</v>
      </c>
      <c r="AI2" s="14">
        <v>783813.81</v>
      </c>
      <c r="AJ2" s="29">
        <f>SUM(W2:AI2)</f>
        <v>2189094785.0500002</v>
      </c>
      <c r="AK2" s="14">
        <v>4448389970.8000002</v>
      </c>
      <c r="AL2" s="14">
        <v>0</v>
      </c>
      <c r="AM2" s="14">
        <v>0</v>
      </c>
      <c r="AN2" s="14">
        <v>1321581</v>
      </c>
      <c r="AO2" s="14">
        <v>2346143.84</v>
      </c>
      <c r="AP2" s="14">
        <v>0</v>
      </c>
      <c r="AQ2" s="14">
        <v>1894000</v>
      </c>
      <c r="AR2" s="14">
        <v>4837706.04</v>
      </c>
      <c r="AS2" s="14">
        <v>492856541.88999999</v>
      </c>
      <c r="AT2" s="29">
        <f>SUM(AU2:BC2)</f>
        <v>492856541.88999999</v>
      </c>
      <c r="AU2" s="14">
        <v>0</v>
      </c>
      <c r="AV2" s="14">
        <v>0</v>
      </c>
      <c r="AW2" s="14">
        <v>9070885.6500000004</v>
      </c>
      <c r="AX2" s="14">
        <v>21381870.710000001</v>
      </c>
      <c r="AY2" s="14">
        <v>105236117.01000001</v>
      </c>
      <c r="AZ2" s="14">
        <v>181815912.61000001</v>
      </c>
      <c r="BA2" s="14">
        <v>136807723.16</v>
      </c>
      <c r="BB2" s="14">
        <v>13125010.060000001</v>
      </c>
      <c r="BC2" s="14">
        <v>25419022.690000001</v>
      </c>
      <c r="BD2" s="14">
        <v>1200387048.46</v>
      </c>
      <c r="BE2" s="29">
        <f>SUM(BF2:BI2)</f>
        <v>1200387048.46</v>
      </c>
      <c r="BF2" s="14">
        <v>609843691.19000006</v>
      </c>
      <c r="BG2" s="14">
        <v>309539409.06999999</v>
      </c>
      <c r="BH2" s="14">
        <v>102118465.73999999</v>
      </c>
      <c r="BI2" s="14">
        <v>178885482.46000001</v>
      </c>
      <c r="BJ2" s="14">
        <v>110910233.23999999</v>
      </c>
      <c r="BK2" s="14">
        <v>64302413.219999999</v>
      </c>
      <c r="BL2" s="14">
        <v>46607820.019999996</v>
      </c>
      <c r="BM2" s="14">
        <v>48624179.229999997</v>
      </c>
      <c r="BN2" s="14">
        <v>58091067.090000004</v>
      </c>
      <c r="BO2" s="14">
        <v>1959661.45</v>
      </c>
      <c r="BP2" s="14">
        <v>24256111.170000002</v>
      </c>
      <c r="BQ2" s="14">
        <v>5215606.72</v>
      </c>
      <c r="BR2" s="14">
        <v>983488.61</v>
      </c>
      <c r="BS2" s="14">
        <v>2025160.47</v>
      </c>
      <c r="BT2" s="14">
        <v>6693458.4699999997</v>
      </c>
      <c r="BU2" s="14">
        <v>22753661.190000001</v>
      </c>
      <c r="BV2" s="14">
        <v>6042663.3799999999</v>
      </c>
      <c r="BW2" s="14">
        <v>4443652479.0299997</v>
      </c>
      <c r="BX2" s="14">
        <v>0</v>
      </c>
      <c r="BY2" s="14">
        <v>561601.28000000003</v>
      </c>
      <c r="BZ2" s="14"/>
      <c r="CA2" s="14"/>
      <c r="CB2" s="14">
        <v>4302451530.0699997</v>
      </c>
      <c r="CC2" s="14">
        <v>141200948.96000001</v>
      </c>
      <c r="CD2" s="14">
        <v>561601.28000000003</v>
      </c>
      <c r="CE2" s="14"/>
      <c r="CF2" s="14">
        <v>4062134457.3000002</v>
      </c>
      <c r="CG2" s="14">
        <v>4453951695.6400003</v>
      </c>
      <c r="CH2" s="14">
        <v>4453951695.6400003</v>
      </c>
      <c r="CI2" s="14">
        <v>1610.6</v>
      </c>
      <c r="CJ2" s="14">
        <v>-561601.28000000003</v>
      </c>
      <c r="CK2" s="14">
        <v>21900000</v>
      </c>
      <c r="CL2" s="20">
        <f t="shared" ref="CL2:CL25" si="0">(B2-CB2-CC2)/B2*100</f>
        <v>0.23123772581733665</v>
      </c>
      <c r="CM2" s="20"/>
      <c r="CN2" s="20"/>
      <c r="CO2" s="20">
        <f t="shared" ref="CO2:CO25" si="1">((C2+H2)-CB2)/(C2+H2)</f>
        <v>-3.6834624310427739</v>
      </c>
      <c r="CP2" s="21">
        <f t="shared" ref="CP2:CP25" si="2">(N2-CC2)/N2</f>
        <v>-698.6873031244545</v>
      </c>
      <c r="CQ2" s="21"/>
      <c r="CR2" s="24">
        <f t="shared" ref="CR2:CR25" si="3">(C2+H2-CB2-CC2)/CI2</f>
        <v>-2188628.3852601512</v>
      </c>
      <c r="CS2" s="24">
        <f>CJ2/CI2</f>
        <v>-348.69072395380607</v>
      </c>
      <c r="CT2" s="24">
        <f t="shared" ref="CT2:CT25" si="4">(C2+H2)/B2*100</f>
        <v>20.6254504876932</v>
      </c>
      <c r="CU2" s="24">
        <f t="shared" ref="CU2:CU25" si="5">P2/B2*100</f>
        <v>79.238095206662905</v>
      </c>
      <c r="CV2" s="24">
        <f t="shared" ref="CV2:CV25" si="6">C2/BW2*100</f>
        <v>17.135890837850088</v>
      </c>
      <c r="CW2" s="24">
        <f t="shared" ref="CW2:CW25" si="7">P2/CF2*100</f>
        <v>86.881084861868146</v>
      </c>
      <c r="CX2" s="24">
        <f t="shared" ref="CX2:CX25" si="8">B2/CI2</f>
        <v>2765399.0411275304</v>
      </c>
      <c r="CY2" s="20">
        <f t="shared" ref="CY2:CY25" si="9">C2/O2*100</f>
        <v>82.842655286581589</v>
      </c>
      <c r="CZ2" s="20">
        <f>(CG2-CH2)/CG2*100</f>
        <v>0</v>
      </c>
      <c r="DA2" s="20">
        <f t="shared" ref="DA2:DA25" si="10">CK2/(C2+H2)*100</f>
        <v>2.383939168703848</v>
      </c>
    </row>
    <row r="3" spans="1:105" ht="15" x14ac:dyDescent="0.25">
      <c r="A3" s="35" t="s">
        <v>64</v>
      </c>
      <c r="B3" s="14">
        <v>3184773718.2600002</v>
      </c>
      <c r="C3" s="14">
        <v>281948002.61000001</v>
      </c>
      <c r="D3" s="14">
        <v>241924603.77000001</v>
      </c>
      <c r="E3" s="14">
        <v>1130336.71</v>
      </c>
      <c r="F3" s="14">
        <v>18722317.030000001</v>
      </c>
      <c r="G3" s="14">
        <v>19594093.449999999</v>
      </c>
      <c r="H3" s="14">
        <v>85163126.090000004</v>
      </c>
      <c r="I3" s="29">
        <f t="shared" ref="I3:I25" si="11">SUM(J3:M3)</f>
        <v>85163126.089999989</v>
      </c>
      <c r="J3" s="14">
        <v>762825.14</v>
      </c>
      <c r="K3" s="14">
        <v>15806792.449999999</v>
      </c>
      <c r="L3" s="14">
        <v>652071.18000000005</v>
      </c>
      <c r="M3" s="14">
        <v>67941437.319999993</v>
      </c>
      <c r="N3" s="14">
        <v>598479.74</v>
      </c>
      <c r="O3" s="14">
        <v>367712929.38999999</v>
      </c>
      <c r="P3" s="14">
        <v>2814491096.02</v>
      </c>
      <c r="Q3" s="14">
        <v>785379500</v>
      </c>
      <c r="R3" s="29">
        <f t="shared" ref="R3:R25" si="12">S3+T3+U3</f>
        <v>785379500</v>
      </c>
      <c r="S3" s="14">
        <v>745856500</v>
      </c>
      <c r="T3" s="14">
        <v>39523000</v>
      </c>
      <c r="U3" s="14">
        <v>0</v>
      </c>
      <c r="V3" s="14">
        <v>2029111596.02</v>
      </c>
      <c r="W3" s="14">
        <v>1560385449.22</v>
      </c>
      <c r="X3" s="14">
        <v>115939328.09</v>
      </c>
      <c r="Y3" s="14">
        <v>35045943.5</v>
      </c>
      <c r="Z3" s="14">
        <v>36266377.060000002</v>
      </c>
      <c r="AA3" s="14">
        <v>3222054.4</v>
      </c>
      <c r="AB3" s="14">
        <v>435969.76</v>
      </c>
      <c r="AC3" s="14">
        <v>32310129.289999999</v>
      </c>
      <c r="AD3" s="14">
        <v>9066720.5600000005</v>
      </c>
      <c r="AE3" s="14">
        <v>2856268.2</v>
      </c>
      <c r="AF3" s="14">
        <v>0</v>
      </c>
      <c r="AG3" s="14">
        <v>11704986.77</v>
      </c>
      <c r="AH3" s="14">
        <v>221542938.94</v>
      </c>
      <c r="AI3" s="14">
        <v>335430.23</v>
      </c>
      <c r="AJ3" s="29">
        <f t="shared" ref="AJ3:AJ20" si="13">SUM(W3:AI3)</f>
        <v>2029111596.02</v>
      </c>
      <c r="AK3" s="14">
        <v>3182204025.4099998</v>
      </c>
      <c r="AL3" s="14">
        <v>0</v>
      </c>
      <c r="AM3" s="14">
        <v>1650372</v>
      </c>
      <c r="AN3" s="14">
        <v>0</v>
      </c>
      <c r="AO3" s="14">
        <v>919320.85</v>
      </c>
      <c r="AP3" s="14">
        <v>0</v>
      </c>
      <c r="AQ3" s="14">
        <v>0</v>
      </c>
      <c r="AR3" s="14">
        <v>4656194.8099999996</v>
      </c>
      <c r="AS3" s="14">
        <v>401876825.94999999</v>
      </c>
      <c r="AT3" s="29">
        <f t="shared" ref="AT3:AT25" si="14">SUM(AU3:BC3)</f>
        <v>401876825.94999999</v>
      </c>
      <c r="AU3" s="14">
        <v>0</v>
      </c>
      <c r="AV3" s="14">
        <v>0</v>
      </c>
      <c r="AW3" s="14">
        <v>39965714.640000001</v>
      </c>
      <c r="AX3" s="14">
        <v>2651298.2799999998</v>
      </c>
      <c r="AY3" s="14">
        <v>63609638.770000003</v>
      </c>
      <c r="AZ3" s="14">
        <v>129366158.19</v>
      </c>
      <c r="BA3" s="14">
        <v>107265095.19</v>
      </c>
      <c r="BB3" s="14">
        <v>10609630.93</v>
      </c>
      <c r="BC3" s="14">
        <v>48409289.949999996</v>
      </c>
      <c r="BD3" s="14">
        <v>410910819.64999998</v>
      </c>
      <c r="BE3" s="29">
        <f t="shared" ref="BE3:BE25" si="15">SUM(BF3:BI3)</f>
        <v>410910819.64999998</v>
      </c>
      <c r="BF3" s="14">
        <v>90865022.579999998</v>
      </c>
      <c r="BG3" s="14">
        <v>146964479.72</v>
      </c>
      <c r="BH3" s="14">
        <v>60144560.579999998</v>
      </c>
      <c r="BI3" s="14">
        <v>112936756.76999998</v>
      </c>
      <c r="BJ3" s="14">
        <v>51375246.189999998</v>
      </c>
      <c r="BK3" s="14">
        <v>31442456.120000001</v>
      </c>
      <c r="BL3" s="14">
        <v>19932790.069999997</v>
      </c>
      <c r="BM3" s="14">
        <v>0</v>
      </c>
      <c r="BN3" s="14">
        <v>45411415.460000001</v>
      </c>
      <c r="BO3" s="14">
        <v>1180614.51</v>
      </c>
      <c r="BP3" s="14">
        <v>15097519.970000001</v>
      </c>
      <c r="BQ3" s="14">
        <v>16351400.9</v>
      </c>
      <c r="BR3" s="14">
        <v>2559969.38</v>
      </c>
      <c r="BS3" s="14">
        <v>510616.01</v>
      </c>
      <c r="BT3" s="14">
        <v>46069761.909999996</v>
      </c>
      <c r="BU3" s="14">
        <v>1682583.1</v>
      </c>
      <c r="BV3" s="14">
        <v>180978.75</v>
      </c>
      <c r="BW3" s="14">
        <v>3138674555.3000002</v>
      </c>
      <c r="BX3" s="14">
        <v>0</v>
      </c>
      <c r="BY3" s="14">
        <v>153446578.63999999</v>
      </c>
      <c r="BZ3" s="14"/>
      <c r="CA3" s="14"/>
      <c r="CB3" s="14">
        <v>3052217904.5</v>
      </c>
      <c r="CC3" s="14">
        <v>86456650.799999997</v>
      </c>
      <c r="CD3" s="14">
        <v>-40654712.880000003</v>
      </c>
      <c r="CE3" s="14"/>
      <c r="CF3" s="14">
        <v>2842642153.3800001</v>
      </c>
      <c r="CG3" s="14">
        <v>3202851638.8499999</v>
      </c>
      <c r="CH3" s="14">
        <v>3184773718.2600002</v>
      </c>
      <c r="CI3" s="14">
        <v>1042.9000000000001</v>
      </c>
      <c r="CJ3" s="14">
        <v>-3433725.11</v>
      </c>
      <c r="CK3" s="14">
        <v>0</v>
      </c>
      <c r="CL3" s="20">
        <f t="shared" si="0"/>
        <v>1.4474862906488215</v>
      </c>
      <c r="CM3" s="20"/>
      <c r="CN3" s="20"/>
      <c r="CO3" s="20">
        <f t="shared" si="1"/>
        <v>-7.3141524892159984</v>
      </c>
      <c r="CP3" s="21">
        <f t="shared" si="2"/>
        <v>-143.46044706542614</v>
      </c>
      <c r="CQ3" s="20"/>
      <c r="CR3" s="24">
        <f t="shared" si="3"/>
        <v>-2657554.3451912939</v>
      </c>
      <c r="CS3" s="24">
        <f t="shared" ref="CS3:CS25" si="16">CJ3/CI3</f>
        <v>-3292.4778118707445</v>
      </c>
      <c r="CT3" s="24">
        <f t="shared" si="4"/>
        <v>11.527071031613859</v>
      </c>
      <c r="CU3" s="24">
        <f t="shared" si="5"/>
        <v>88.373345958082567</v>
      </c>
      <c r="CV3" s="24">
        <f t="shared" si="6"/>
        <v>8.9830276329191108</v>
      </c>
      <c r="CW3" s="24">
        <f t="shared" si="7"/>
        <v>99.009686909534935</v>
      </c>
      <c r="CX3" s="24">
        <f t="shared" si="8"/>
        <v>3053767.1092722216</v>
      </c>
      <c r="CY3" s="20">
        <f t="shared" si="9"/>
        <v>76.676118807604709</v>
      </c>
      <c r="CZ3" s="20">
        <f t="shared" ref="CZ3:CZ25" si="17">(CG3-CH3)/CG3*100</f>
        <v>0.56443203209033577</v>
      </c>
      <c r="DA3" s="20">
        <f t="shared" si="10"/>
        <v>0</v>
      </c>
    </row>
    <row r="4" spans="1:105" ht="15.75" customHeight="1" x14ac:dyDescent="0.3">
      <c r="A4" s="36" t="s">
        <v>1</v>
      </c>
      <c r="B4" s="14">
        <v>9489616041.3799992</v>
      </c>
      <c r="C4" s="14">
        <v>3864516320</v>
      </c>
      <c r="D4" s="14">
        <v>2962293838.6700001</v>
      </c>
      <c r="E4" s="14">
        <v>2742964.46</v>
      </c>
      <c r="F4" s="14">
        <v>4546409.67</v>
      </c>
      <c r="G4" s="14">
        <v>823096890.57000005</v>
      </c>
      <c r="H4" s="14">
        <v>395049967.88999999</v>
      </c>
      <c r="I4" s="29">
        <f t="shared" si="11"/>
        <v>395049967.89000005</v>
      </c>
      <c r="J4" s="14">
        <v>9503951.2300000004</v>
      </c>
      <c r="K4" s="14">
        <v>57515961.75</v>
      </c>
      <c r="L4" s="14">
        <v>5956266.6900000004</v>
      </c>
      <c r="M4" s="14">
        <v>322073788.22000003</v>
      </c>
      <c r="N4" s="14">
        <v>750224.24</v>
      </c>
      <c r="O4" s="14">
        <v>4260316512.1300001</v>
      </c>
      <c r="P4" s="14">
        <v>5124784765.0500002</v>
      </c>
      <c r="Q4" s="14">
        <v>391228200</v>
      </c>
      <c r="R4" s="29">
        <f t="shared" si="12"/>
        <v>391228200</v>
      </c>
      <c r="S4" s="14">
        <v>226895600</v>
      </c>
      <c r="T4" s="14">
        <v>164332600</v>
      </c>
      <c r="U4" s="14">
        <v>0</v>
      </c>
      <c r="V4" s="14">
        <v>4733556565.0500002</v>
      </c>
      <c r="W4" s="14">
        <v>2818145334.9099998</v>
      </c>
      <c r="X4" s="14">
        <v>525723978.45999998</v>
      </c>
      <c r="Y4" s="14">
        <v>160240148.03</v>
      </c>
      <c r="Z4" s="14">
        <v>24555475.300000001</v>
      </c>
      <c r="AA4" s="14">
        <v>10454584.33</v>
      </c>
      <c r="AB4" s="14">
        <v>1383752.56</v>
      </c>
      <c r="AC4" s="14">
        <v>23293540.59</v>
      </c>
      <c r="AD4" s="14">
        <v>4558782.75</v>
      </c>
      <c r="AE4" s="14">
        <v>12105795.74</v>
      </c>
      <c r="AF4" s="14">
        <v>0</v>
      </c>
      <c r="AG4" s="14">
        <v>65340929.590000004</v>
      </c>
      <c r="AH4" s="14">
        <v>1087099252.3900001</v>
      </c>
      <c r="AI4" s="14">
        <v>654990.4</v>
      </c>
      <c r="AJ4" s="29">
        <f t="shared" si="13"/>
        <v>4733556565.0500002</v>
      </c>
      <c r="AK4" s="14">
        <v>9385101277.1800003</v>
      </c>
      <c r="AL4" s="14">
        <v>0</v>
      </c>
      <c r="AM4" s="14">
        <v>51148722.520000003</v>
      </c>
      <c r="AN4" s="14">
        <v>35428658.590000004</v>
      </c>
      <c r="AO4" s="14">
        <v>17937383.09</v>
      </c>
      <c r="AP4" s="14">
        <v>0</v>
      </c>
      <c r="AQ4" s="14">
        <v>0</v>
      </c>
      <c r="AR4" s="14">
        <v>10117004.43</v>
      </c>
      <c r="AS4" s="14">
        <v>945995574.25</v>
      </c>
      <c r="AT4" s="29">
        <f t="shared" si="14"/>
        <v>945995574.25000012</v>
      </c>
      <c r="AU4" s="14">
        <v>0</v>
      </c>
      <c r="AV4" s="14">
        <v>0</v>
      </c>
      <c r="AW4" s="14">
        <v>64080898.170000002</v>
      </c>
      <c r="AX4" s="14">
        <v>7121751.8600000003</v>
      </c>
      <c r="AY4" s="14">
        <v>208800198.91999999</v>
      </c>
      <c r="AZ4" s="14">
        <v>342874101.24000001</v>
      </c>
      <c r="BA4" s="14">
        <v>189970711.28999999</v>
      </c>
      <c r="BB4" s="14">
        <v>17523869.940000001</v>
      </c>
      <c r="BC4" s="14">
        <v>115624042.83</v>
      </c>
      <c r="BD4" s="14">
        <v>3206197461.98</v>
      </c>
      <c r="BE4" s="29">
        <f t="shared" si="15"/>
        <v>3206197461.98</v>
      </c>
      <c r="BF4" s="14">
        <v>1685055910.1600001</v>
      </c>
      <c r="BG4" s="14">
        <v>610339617.66999996</v>
      </c>
      <c r="BH4" s="14">
        <v>310987688.36000001</v>
      </c>
      <c r="BI4" s="14">
        <v>599814245.78999996</v>
      </c>
      <c r="BJ4" s="14">
        <v>252555634.91</v>
      </c>
      <c r="BK4" s="14">
        <v>135486974.58000001</v>
      </c>
      <c r="BL4" s="14">
        <v>117068660.32999998</v>
      </c>
      <c r="BM4" s="14">
        <v>6332618.0700000003</v>
      </c>
      <c r="BN4" s="14">
        <v>111689615.75</v>
      </c>
      <c r="BO4" s="14">
        <v>6245888.6699999999</v>
      </c>
      <c r="BP4" s="14">
        <v>16475905.77</v>
      </c>
      <c r="BQ4" s="14">
        <v>150540790.56999999</v>
      </c>
      <c r="BR4" s="14">
        <v>0</v>
      </c>
      <c r="BS4" s="14">
        <v>4304579.9800000004</v>
      </c>
      <c r="BT4" s="14">
        <v>46783140.090000004</v>
      </c>
      <c r="BU4" s="14">
        <v>24808995.68</v>
      </c>
      <c r="BV4" s="14">
        <v>53577452.289999999</v>
      </c>
      <c r="BW4" s="14">
        <v>9673829876.2800007</v>
      </c>
      <c r="BX4" s="14">
        <v>0</v>
      </c>
      <c r="BY4" s="14">
        <v>4536629101.8500004</v>
      </c>
      <c r="BZ4" s="14"/>
      <c r="CA4" s="14"/>
      <c r="CB4" s="14">
        <v>9310509440.3699989</v>
      </c>
      <c r="CC4" s="14">
        <v>363320435.91000003</v>
      </c>
      <c r="CD4" s="14">
        <v>185061825.15000001</v>
      </c>
      <c r="CE4" s="14"/>
      <c r="CF4" s="14">
        <v>7898544785.3100004</v>
      </c>
      <c r="CG4" s="14">
        <v>9830104643</v>
      </c>
      <c r="CH4" s="14">
        <v>9489616041.3799992</v>
      </c>
      <c r="CI4" s="14">
        <v>3276.6</v>
      </c>
      <c r="CJ4" s="14">
        <v>-185061825.15000001</v>
      </c>
      <c r="CK4" s="14">
        <v>487436794.93000001</v>
      </c>
      <c r="CL4" s="20">
        <f t="shared" si="0"/>
        <v>-1.941214840481692</v>
      </c>
      <c r="CM4" s="20"/>
      <c r="CN4" s="20"/>
      <c r="CO4" s="20">
        <f t="shared" si="1"/>
        <v>-1.1857881321954993</v>
      </c>
      <c r="CP4" s="21">
        <f t="shared" si="2"/>
        <v>-483.28245388338826</v>
      </c>
      <c r="CQ4" s="20"/>
      <c r="CR4" s="24">
        <f t="shared" si="3"/>
        <v>-1652402.975154123</v>
      </c>
      <c r="CS4" s="24">
        <f t="shared" si="16"/>
        <v>-56479.834325215168</v>
      </c>
      <c r="CT4" s="24">
        <f t="shared" si="4"/>
        <v>44.886603096647157</v>
      </c>
      <c r="CU4" s="24">
        <f t="shared" si="5"/>
        <v>54.004131913273312</v>
      </c>
      <c r="CV4" s="24">
        <f t="shared" si="6"/>
        <v>39.948152587174405</v>
      </c>
      <c r="CW4" s="24">
        <f t="shared" si="7"/>
        <v>64.882644896579691</v>
      </c>
      <c r="CX4" s="24">
        <f t="shared" si="8"/>
        <v>2896177.7578526521</v>
      </c>
      <c r="CY4" s="20">
        <f t="shared" si="9"/>
        <v>90.709605941176534</v>
      </c>
      <c r="CZ4" s="20">
        <f t="shared" si="17"/>
        <v>3.4637332356625743</v>
      </c>
      <c r="DA4" s="20">
        <f t="shared" si="10"/>
        <v>11.443343335582989</v>
      </c>
    </row>
    <row r="5" spans="1:105" s="11" customFormat="1" x14ac:dyDescent="0.3">
      <c r="A5" s="36" t="s">
        <v>2</v>
      </c>
      <c r="B5" s="14">
        <v>10424229081.379999</v>
      </c>
      <c r="C5" s="14">
        <v>3596468791.23</v>
      </c>
      <c r="D5" s="14">
        <v>3274824662.4699998</v>
      </c>
      <c r="E5" s="14">
        <v>5809796.0300000003</v>
      </c>
      <c r="F5" s="14">
        <v>2207292.5499999998</v>
      </c>
      <c r="G5" s="14">
        <v>240443828.50999999</v>
      </c>
      <c r="H5" s="14">
        <v>282165878.57999998</v>
      </c>
      <c r="I5" s="29">
        <f t="shared" si="11"/>
        <v>282165878.57999998</v>
      </c>
      <c r="J5" s="14">
        <v>5576986.5999999996</v>
      </c>
      <c r="K5" s="14">
        <v>57235685.240000002</v>
      </c>
      <c r="L5" s="14">
        <v>4866495.3499999996</v>
      </c>
      <c r="M5" s="14">
        <v>214486711.38999999</v>
      </c>
      <c r="N5" s="14">
        <v>1983133.97</v>
      </c>
      <c r="O5" s="14">
        <v>3880617803.7800002</v>
      </c>
      <c r="P5" s="14">
        <v>6540892635.8900003</v>
      </c>
      <c r="Q5" s="14">
        <v>1717874300</v>
      </c>
      <c r="R5" s="29">
        <f t="shared" si="12"/>
        <v>1717874300</v>
      </c>
      <c r="S5" s="14">
        <v>1474760100</v>
      </c>
      <c r="T5" s="14">
        <v>221296100</v>
      </c>
      <c r="U5" s="14">
        <v>21818100</v>
      </c>
      <c r="V5" s="14">
        <v>4823018335.8900003</v>
      </c>
      <c r="W5" s="14">
        <v>2708875425.23</v>
      </c>
      <c r="X5" s="14">
        <v>598938662.37</v>
      </c>
      <c r="Y5" s="14">
        <v>202295476.02000001</v>
      </c>
      <c r="Z5" s="14">
        <v>126550819.31999999</v>
      </c>
      <c r="AA5" s="14">
        <v>13867894.960000001</v>
      </c>
      <c r="AB5" s="14">
        <v>1831637.43</v>
      </c>
      <c r="AC5" s="14">
        <v>27255859.82</v>
      </c>
      <c r="AD5" s="14">
        <v>24350040</v>
      </c>
      <c r="AE5" s="14">
        <v>2264366.2200000002</v>
      </c>
      <c r="AF5" s="14">
        <v>0</v>
      </c>
      <c r="AG5" s="14">
        <v>30917082.91</v>
      </c>
      <c r="AH5" s="14">
        <v>1085241787.6400001</v>
      </c>
      <c r="AI5" s="14">
        <v>629283.97</v>
      </c>
      <c r="AJ5" s="29">
        <f t="shared" si="13"/>
        <v>4823018335.8900003</v>
      </c>
      <c r="AK5" s="14">
        <v>10421510439.67</v>
      </c>
      <c r="AL5" s="14">
        <v>347500</v>
      </c>
      <c r="AM5" s="14">
        <v>0</v>
      </c>
      <c r="AN5" s="14">
        <v>0</v>
      </c>
      <c r="AO5" s="14">
        <v>114516</v>
      </c>
      <c r="AP5" s="14">
        <v>0</v>
      </c>
      <c r="AQ5" s="14">
        <v>2256625.71</v>
      </c>
      <c r="AR5" s="14">
        <v>9903672.9900000002</v>
      </c>
      <c r="AS5" s="14">
        <v>826564422.48000002</v>
      </c>
      <c r="AT5" s="29">
        <f t="shared" si="14"/>
        <v>826564422.48000002</v>
      </c>
      <c r="AU5" s="14">
        <v>0</v>
      </c>
      <c r="AV5" s="14">
        <v>469003.2</v>
      </c>
      <c r="AW5" s="14">
        <v>47349356.770000003</v>
      </c>
      <c r="AX5" s="14">
        <v>27849184.969999999</v>
      </c>
      <c r="AY5" s="14">
        <v>155777729</v>
      </c>
      <c r="AZ5" s="14">
        <v>366615071.35000002</v>
      </c>
      <c r="BA5" s="14">
        <v>140157399.69999999</v>
      </c>
      <c r="BB5" s="14">
        <v>9482128.4900000002</v>
      </c>
      <c r="BC5" s="14">
        <v>78864549</v>
      </c>
      <c r="BD5" s="14">
        <v>1838766493.0799999</v>
      </c>
      <c r="BE5" s="29">
        <f t="shared" si="15"/>
        <v>1838766493.0800002</v>
      </c>
      <c r="BF5" s="14">
        <v>217828561.31</v>
      </c>
      <c r="BG5" s="14">
        <v>622550504.00999999</v>
      </c>
      <c r="BH5" s="14">
        <v>335202365.10000002</v>
      </c>
      <c r="BI5" s="14">
        <v>663185062.66000009</v>
      </c>
      <c r="BJ5" s="14">
        <v>333263759.56</v>
      </c>
      <c r="BK5" s="14">
        <v>227260040.27000001</v>
      </c>
      <c r="BL5" s="14">
        <v>106003719.28999999</v>
      </c>
      <c r="BM5" s="14">
        <v>588973035.23000002</v>
      </c>
      <c r="BN5" s="14">
        <v>107772386.13</v>
      </c>
      <c r="BO5" s="14">
        <v>892616.03</v>
      </c>
      <c r="BP5" s="14">
        <v>59040526.079999998</v>
      </c>
      <c r="BQ5" s="14">
        <v>1869107.08</v>
      </c>
      <c r="BR5" s="14">
        <v>0</v>
      </c>
      <c r="BS5" s="14">
        <v>2106530.6</v>
      </c>
      <c r="BT5" s="14">
        <v>4108713.98</v>
      </c>
      <c r="BU5" s="14">
        <v>5714815.5999999996</v>
      </c>
      <c r="BV5" s="14">
        <v>6238904.9199999999</v>
      </c>
      <c r="BW5" s="14">
        <v>9517110593.1900005</v>
      </c>
      <c r="BX5" s="14">
        <v>0</v>
      </c>
      <c r="BY5" s="14">
        <v>-6625621362.1400003</v>
      </c>
      <c r="BZ5" s="14"/>
      <c r="CA5" s="14"/>
      <c r="CB5" s="14">
        <v>9308092884.6800003</v>
      </c>
      <c r="CC5" s="14">
        <v>209017708.50999999</v>
      </c>
      <c r="CD5" s="14">
        <v>-907118488.19000006</v>
      </c>
      <c r="CE5" s="14"/>
      <c r="CF5" s="14">
        <v>9015498303.7000008</v>
      </c>
      <c r="CG5" s="14">
        <v>12001897179</v>
      </c>
      <c r="CH5" s="14">
        <v>10424229081.379999</v>
      </c>
      <c r="CI5" s="14">
        <v>4297</v>
      </c>
      <c r="CJ5" s="14">
        <v>907118488.19000006</v>
      </c>
      <c r="CK5" s="14">
        <v>328050123.69</v>
      </c>
      <c r="CL5" s="20">
        <f t="shared" si="0"/>
        <v>8.7020198914307727</v>
      </c>
      <c r="CM5" s="22"/>
      <c r="CN5" s="22"/>
      <c r="CO5" s="20">
        <f t="shared" si="1"/>
        <v>-1.3998374884675513</v>
      </c>
      <c r="CP5" s="21">
        <f t="shared" si="2"/>
        <v>-104.39767442438595</v>
      </c>
      <c r="CQ5" s="22"/>
      <c r="CR5" s="24">
        <f t="shared" si="3"/>
        <v>-1312188.9512171284</v>
      </c>
      <c r="CS5" s="24">
        <f t="shared" si="16"/>
        <v>211105.07055852923</v>
      </c>
      <c r="CT5" s="24">
        <f t="shared" si="4"/>
        <v>37.20788021378106</v>
      </c>
      <c r="CU5" s="24">
        <f t="shared" si="5"/>
        <v>62.747015485044308</v>
      </c>
      <c r="CV5" s="24">
        <f t="shared" si="6"/>
        <v>37.789502980069024</v>
      </c>
      <c r="CW5" s="24">
        <f t="shared" si="7"/>
        <v>72.551648456365285</v>
      </c>
      <c r="CX5" s="24">
        <f t="shared" si="8"/>
        <v>2425931.8318315102</v>
      </c>
      <c r="CY5" s="20">
        <f t="shared" si="9"/>
        <v>92.677737749045562</v>
      </c>
      <c r="CZ5" s="20">
        <f t="shared" si="17"/>
        <v>13.145155920686303</v>
      </c>
      <c r="DA5" s="20">
        <f t="shared" si="10"/>
        <v>8.457876330643689</v>
      </c>
    </row>
    <row r="6" spans="1:105" x14ac:dyDescent="0.3">
      <c r="A6" s="36" t="s">
        <v>3</v>
      </c>
      <c r="B6" s="14">
        <v>3483565109.8200002</v>
      </c>
      <c r="C6" s="14">
        <v>486437040.43000001</v>
      </c>
      <c r="D6" s="14">
        <v>362126421.02999997</v>
      </c>
      <c r="E6" s="14">
        <v>4551331.05</v>
      </c>
      <c r="F6" s="14">
        <v>6570525.0700000003</v>
      </c>
      <c r="G6" s="14">
        <v>99247194.420000002</v>
      </c>
      <c r="H6" s="14">
        <v>137253937.53999999</v>
      </c>
      <c r="I6" s="29">
        <f t="shared" si="11"/>
        <v>137253937.54000002</v>
      </c>
      <c r="J6" s="14">
        <v>3410462.33</v>
      </c>
      <c r="K6" s="14">
        <v>20232310.949999999</v>
      </c>
      <c r="L6" s="14">
        <v>1129572.08</v>
      </c>
      <c r="M6" s="14">
        <v>112481592.18000001</v>
      </c>
      <c r="N6" s="14">
        <v>762.44</v>
      </c>
      <c r="O6" s="14">
        <v>623691740.40999997</v>
      </c>
      <c r="P6" s="14">
        <v>2859873369.4099998</v>
      </c>
      <c r="Q6" s="14">
        <v>875855200</v>
      </c>
      <c r="R6" s="29">
        <f t="shared" si="12"/>
        <v>875855200</v>
      </c>
      <c r="S6" s="14">
        <v>748050000</v>
      </c>
      <c r="T6" s="14">
        <v>127805200</v>
      </c>
      <c r="U6" s="14">
        <v>0</v>
      </c>
      <c r="V6" s="14">
        <v>1984018169.4100001</v>
      </c>
      <c r="W6" s="14">
        <v>1421452519.23</v>
      </c>
      <c r="X6" s="14">
        <v>181028673.53</v>
      </c>
      <c r="Y6" s="14">
        <v>51177202.299999997</v>
      </c>
      <c r="Z6" s="14">
        <v>53398800.600000001</v>
      </c>
      <c r="AA6" s="14">
        <v>4037658.04</v>
      </c>
      <c r="AB6" s="14">
        <v>530164.46</v>
      </c>
      <c r="AC6" s="14">
        <v>18869628.210000001</v>
      </c>
      <c r="AD6" s="14">
        <v>11131958.59</v>
      </c>
      <c r="AE6" s="14">
        <v>3931294.07</v>
      </c>
      <c r="AF6" s="14">
        <v>0</v>
      </c>
      <c r="AG6" s="14">
        <v>22786034.52</v>
      </c>
      <c r="AH6" s="14">
        <v>215007785.36000001</v>
      </c>
      <c r="AI6" s="14">
        <v>666450.5</v>
      </c>
      <c r="AJ6" s="29">
        <f t="shared" si="13"/>
        <v>1984018169.4099998</v>
      </c>
      <c r="AK6" s="14">
        <v>3483565109.8200002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6177903.4400000004</v>
      </c>
      <c r="AS6" s="14">
        <v>440810370.97000003</v>
      </c>
      <c r="AT6" s="29">
        <f t="shared" si="14"/>
        <v>440810370.97000003</v>
      </c>
      <c r="AU6" s="14">
        <v>0</v>
      </c>
      <c r="AV6" s="14">
        <v>0</v>
      </c>
      <c r="AW6" s="14">
        <v>21056239.010000002</v>
      </c>
      <c r="AX6" s="14">
        <v>12481493.289999999</v>
      </c>
      <c r="AY6" s="14">
        <v>102517586.01000001</v>
      </c>
      <c r="AZ6" s="14">
        <v>152341408.25999999</v>
      </c>
      <c r="BA6" s="14">
        <v>117335911.62</v>
      </c>
      <c r="BB6" s="14">
        <v>11355939</v>
      </c>
      <c r="BC6" s="14">
        <v>23721793.780000001</v>
      </c>
      <c r="BD6" s="14">
        <v>583453631.67999995</v>
      </c>
      <c r="BE6" s="29">
        <f t="shared" si="15"/>
        <v>583453631.67999995</v>
      </c>
      <c r="BF6" s="14">
        <v>144230307.53</v>
      </c>
      <c r="BG6" s="14">
        <v>146396177.96000001</v>
      </c>
      <c r="BH6" s="14">
        <v>86501884.650000006</v>
      </c>
      <c r="BI6" s="14">
        <v>206325261.53999999</v>
      </c>
      <c r="BJ6" s="14">
        <v>195285379.37</v>
      </c>
      <c r="BK6" s="14">
        <v>83573909.579999998</v>
      </c>
      <c r="BL6" s="14">
        <v>111711469.79000001</v>
      </c>
      <c r="BM6" s="14">
        <v>0</v>
      </c>
      <c r="BN6" s="14">
        <v>57411012.469999999</v>
      </c>
      <c r="BO6" s="14">
        <v>1108577.07</v>
      </c>
      <c r="BP6" s="14">
        <v>26341325</v>
      </c>
      <c r="BQ6" s="14">
        <v>5068485.6900000004</v>
      </c>
      <c r="BR6" s="14">
        <v>59159.29</v>
      </c>
      <c r="BS6" s="14">
        <v>614994.18000000005</v>
      </c>
      <c r="BT6" s="14">
        <v>14734023.65</v>
      </c>
      <c r="BU6" s="14">
        <v>644298.62</v>
      </c>
      <c r="BV6" s="14">
        <v>9872257.9600000009</v>
      </c>
      <c r="BW6" s="14">
        <v>3464401682.1199999</v>
      </c>
      <c r="BX6" s="14">
        <v>0</v>
      </c>
      <c r="BY6" s="14">
        <v>609435.06999999995</v>
      </c>
      <c r="BZ6" s="14"/>
      <c r="CA6" s="14"/>
      <c r="CB6" s="14">
        <v>3364221566.1400003</v>
      </c>
      <c r="CC6" s="14">
        <v>100180115.98</v>
      </c>
      <c r="CD6" s="14">
        <v>-18526202.940000001</v>
      </c>
      <c r="CE6" s="14"/>
      <c r="CF6" s="14">
        <v>3115250034.5900002</v>
      </c>
      <c r="CG6" s="14">
        <v>3467888783</v>
      </c>
      <c r="CH6" s="14">
        <v>3483565109.8200002</v>
      </c>
      <c r="CI6" s="14">
        <v>1256</v>
      </c>
      <c r="CJ6" s="14">
        <v>18526202.940000001</v>
      </c>
      <c r="CK6" s="14">
        <v>0</v>
      </c>
      <c r="CL6" s="20">
        <f t="shared" si="0"/>
        <v>0.55010964617767744</v>
      </c>
      <c r="CM6" s="20"/>
      <c r="CN6" s="20"/>
      <c r="CO6" s="20">
        <f t="shared" si="1"/>
        <v>-4.3940519984591173</v>
      </c>
      <c r="CP6" s="21">
        <f t="shared" si="2"/>
        <v>-131393.09786999633</v>
      </c>
      <c r="CQ6" s="20"/>
      <c r="CR6" s="24">
        <f t="shared" si="3"/>
        <v>-2261712.3440684713</v>
      </c>
      <c r="CS6" s="24">
        <f t="shared" si="16"/>
        <v>14750.161576433122</v>
      </c>
      <c r="CT6" s="24">
        <f t="shared" si="4"/>
        <v>17.903812855739243</v>
      </c>
      <c r="CU6" s="24">
        <f t="shared" si="5"/>
        <v>82.096165257487399</v>
      </c>
      <c r="CV6" s="24">
        <f t="shared" si="6"/>
        <v>14.041011553034769</v>
      </c>
      <c r="CW6" s="24">
        <f t="shared" si="7"/>
        <v>91.802370200001931</v>
      </c>
      <c r="CX6" s="24">
        <f t="shared" si="8"/>
        <v>2773539.1001751595</v>
      </c>
      <c r="CY6" s="20">
        <f t="shared" si="9"/>
        <v>77.993182996175008</v>
      </c>
      <c r="CZ6" s="20">
        <f t="shared" si="17"/>
        <v>-0.45204237508559608</v>
      </c>
      <c r="DA6" s="20">
        <f t="shared" si="10"/>
        <v>0</v>
      </c>
    </row>
    <row r="7" spans="1:105" s="16" customFormat="1" ht="15" x14ac:dyDescent="0.25">
      <c r="A7" s="36" t="s">
        <v>4</v>
      </c>
      <c r="B7" s="14">
        <v>1083794325.28</v>
      </c>
      <c r="C7" s="14">
        <v>280286609.94999999</v>
      </c>
      <c r="D7" s="14">
        <v>252397481.44999999</v>
      </c>
      <c r="E7" s="14">
        <v>203963.92</v>
      </c>
      <c r="F7" s="14">
        <v>4697125.97</v>
      </c>
      <c r="G7" s="14">
        <v>20914064.120000001</v>
      </c>
      <c r="H7" s="14">
        <v>80644891.430000007</v>
      </c>
      <c r="I7" s="29">
        <f t="shared" si="11"/>
        <v>80644891.429999992</v>
      </c>
      <c r="J7" s="14">
        <v>649464.79</v>
      </c>
      <c r="K7" s="14">
        <v>22480406.5</v>
      </c>
      <c r="L7" s="14">
        <v>1382940.7</v>
      </c>
      <c r="M7" s="14">
        <v>56132079.439999998</v>
      </c>
      <c r="N7" s="14">
        <v>70499.48</v>
      </c>
      <c r="O7" s="14">
        <v>361002000.86000001</v>
      </c>
      <c r="P7" s="14">
        <v>720763324.41999996</v>
      </c>
      <c r="Q7" s="14">
        <v>713138200</v>
      </c>
      <c r="R7" s="29">
        <f t="shared" si="12"/>
        <v>713138200</v>
      </c>
      <c r="S7" s="14">
        <v>700638400</v>
      </c>
      <c r="T7" s="14">
        <v>12499800</v>
      </c>
      <c r="U7" s="14">
        <v>0</v>
      </c>
      <c r="V7" s="14">
        <v>7625124.4199999999</v>
      </c>
      <c r="W7" s="14">
        <v>0</v>
      </c>
      <c r="X7" s="14">
        <v>0</v>
      </c>
      <c r="Y7" s="14">
        <v>0</v>
      </c>
      <c r="Z7" s="14">
        <v>0</v>
      </c>
      <c r="AA7" s="14">
        <v>2980627.09</v>
      </c>
      <c r="AB7" s="14">
        <v>477959.53</v>
      </c>
      <c r="AC7" s="14">
        <v>2660397.08</v>
      </c>
      <c r="AD7" s="14">
        <v>1239886.3999999999</v>
      </c>
      <c r="AE7" s="14">
        <v>266254.32</v>
      </c>
      <c r="AF7" s="14">
        <v>0</v>
      </c>
      <c r="AG7" s="14">
        <v>0</v>
      </c>
      <c r="AH7" s="14">
        <v>0</v>
      </c>
      <c r="AI7" s="14">
        <v>0</v>
      </c>
      <c r="AJ7" s="29">
        <f t="shared" si="13"/>
        <v>7625124.4199999999</v>
      </c>
      <c r="AK7" s="14">
        <v>1081765325.28</v>
      </c>
      <c r="AL7" s="14">
        <v>0</v>
      </c>
      <c r="AM7" s="14">
        <v>0</v>
      </c>
      <c r="AN7" s="14">
        <v>0</v>
      </c>
      <c r="AO7" s="14">
        <v>200000</v>
      </c>
      <c r="AP7" s="14">
        <v>1829000</v>
      </c>
      <c r="AQ7" s="14">
        <v>0</v>
      </c>
      <c r="AR7" s="14">
        <v>4935551.8099999996</v>
      </c>
      <c r="AS7" s="14">
        <v>283388355.37</v>
      </c>
      <c r="AT7" s="29">
        <f t="shared" si="14"/>
        <v>283388355.37</v>
      </c>
      <c r="AU7" s="14">
        <v>0</v>
      </c>
      <c r="AV7" s="14">
        <v>0</v>
      </c>
      <c r="AW7" s="14">
        <v>10123685.52</v>
      </c>
      <c r="AX7" s="14">
        <v>11484787.779999999</v>
      </c>
      <c r="AY7" s="14">
        <v>54574217.450000003</v>
      </c>
      <c r="AZ7" s="14">
        <v>96752443.159999996</v>
      </c>
      <c r="BA7" s="14">
        <v>42536410.009999998</v>
      </c>
      <c r="BB7" s="14">
        <v>12386984.369999999</v>
      </c>
      <c r="BC7" s="14">
        <v>55529827.079999991</v>
      </c>
      <c r="BD7" s="14">
        <v>499166539.56999999</v>
      </c>
      <c r="BE7" s="29">
        <f t="shared" si="15"/>
        <v>499166539.57000005</v>
      </c>
      <c r="BF7" s="14">
        <v>114671207.81</v>
      </c>
      <c r="BG7" s="14">
        <v>171716269.5</v>
      </c>
      <c r="BH7" s="14">
        <v>78650304.659999996</v>
      </c>
      <c r="BI7" s="14">
        <v>134128757.59999999</v>
      </c>
      <c r="BJ7" s="14">
        <v>107105133.56999999</v>
      </c>
      <c r="BK7" s="14">
        <v>32789973.120000001</v>
      </c>
      <c r="BL7" s="14">
        <v>74315160.449999988</v>
      </c>
      <c r="BM7" s="14">
        <v>0</v>
      </c>
      <c r="BN7" s="14">
        <v>48660937.880000003</v>
      </c>
      <c r="BO7" s="14">
        <v>499706.39</v>
      </c>
      <c r="BP7" s="14">
        <v>21810557.629999999</v>
      </c>
      <c r="BQ7" s="14">
        <v>6121250.3200000003</v>
      </c>
      <c r="BR7" s="14">
        <v>2199484.23</v>
      </c>
      <c r="BS7" s="14">
        <v>0</v>
      </c>
      <c r="BT7" s="14">
        <v>20330519.039999999</v>
      </c>
      <c r="BU7" s="14">
        <v>133750</v>
      </c>
      <c r="BV7" s="14">
        <v>140826.71</v>
      </c>
      <c r="BW7" s="14">
        <v>1035937842.1799999</v>
      </c>
      <c r="BX7" s="14">
        <v>0</v>
      </c>
      <c r="BY7" s="14">
        <v>-45970790.859999999</v>
      </c>
      <c r="BZ7" s="14"/>
      <c r="CA7" s="14"/>
      <c r="CB7" s="57"/>
      <c r="CC7" s="57"/>
      <c r="CD7" s="14">
        <v>-45970790.859999999</v>
      </c>
      <c r="CE7" s="14"/>
      <c r="CF7" s="14">
        <v>1016954919.78</v>
      </c>
      <c r="CG7" s="14">
        <v>1061908200</v>
      </c>
      <c r="CH7" s="14">
        <v>1083794325.28</v>
      </c>
      <c r="CI7" s="14">
        <v>1259.5999999999999</v>
      </c>
      <c r="CJ7" s="14">
        <v>45970790.859999999</v>
      </c>
      <c r="CK7" s="14">
        <v>0</v>
      </c>
      <c r="CL7" s="20">
        <f t="shared" si="0"/>
        <v>100</v>
      </c>
      <c r="CM7" s="23"/>
      <c r="CN7" s="23"/>
      <c r="CO7" s="20">
        <f t="shared" si="1"/>
        <v>1</v>
      </c>
      <c r="CP7" s="21">
        <f t="shared" si="2"/>
        <v>1</v>
      </c>
      <c r="CQ7" s="23"/>
      <c r="CR7" s="24">
        <f t="shared" si="3"/>
        <v>286544.53904414101</v>
      </c>
      <c r="CS7" s="24">
        <f t="shared" si="16"/>
        <v>36496.340790727219</v>
      </c>
      <c r="CT7" s="24">
        <f t="shared" si="4"/>
        <v>33.302582691301026</v>
      </c>
      <c r="CU7" s="24">
        <f t="shared" si="5"/>
        <v>66.503699789513988</v>
      </c>
      <c r="CV7" s="24">
        <f t="shared" si="6"/>
        <v>27.056315402106783</v>
      </c>
      <c r="CW7" s="24">
        <f t="shared" si="7"/>
        <v>70.874658296153797</v>
      </c>
      <c r="CX7" s="24">
        <f t="shared" si="8"/>
        <v>860427.37796125759</v>
      </c>
      <c r="CY7" s="20">
        <f t="shared" si="9"/>
        <v>77.641289877143308</v>
      </c>
      <c r="CZ7" s="20">
        <f t="shared" si="17"/>
        <v>-2.0610185776887278</v>
      </c>
      <c r="DA7" s="20">
        <f t="shared" si="10"/>
        <v>0</v>
      </c>
    </row>
    <row r="8" spans="1:105" ht="15" x14ac:dyDescent="0.25">
      <c r="A8" s="36" t="s">
        <v>5</v>
      </c>
      <c r="B8" s="14">
        <v>1998118533.8299999</v>
      </c>
      <c r="C8" s="14">
        <v>925467077.04999995</v>
      </c>
      <c r="D8" s="14">
        <v>736612510.10000002</v>
      </c>
      <c r="E8" s="14">
        <v>973462.26</v>
      </c>
      <c r="F8" s="14">
        <v>1358356.19</v>
      </c>
      <c r="G8" s="14">
        <v>164802495.18000001</v>
      </c>
      <c r="H8" s="14">
        <v>207791384.56999999</v>
      </c>
      <c r="I8" s="29">
        <f t="shared" si="11"/>
        <v>207791384.56999999</v>
      </c>
      <c r="J8" s="14">
        <v>2794935.74</v>
      </c>
      <c r="K8" s="14">
        <v>34402502.560000002</v>
      </c>
      <c r="L8" s="14">
        <v>700893.86</v>
      </c>
      <c r="M8" s="14">
        <v>169893052.41</v>
      </c>
      <c r="N8" s="14">
        <v>186624.72</v>
      </c>
      <c r="O8" s="14">
        <v>1133445086.3399999</v>
      </c>
      <c r="P8" s="14">
        <v>864673447.49000001</v>
      </c>
      <c r="Q8" s="14">
        <v>845068854</v>
      </c>
      <c r="R8" s="29">
        <f t="shared" si="12"/>
        <v>845068854</v>
      </c>
      <c r="S8" s="14">
        <v>831934500</v>
      </c>
      <c r="T8" s="14">
        <v>13134354</v>
      </c>
      <c r="U8" s="14">
        <v>0</v>
      </c>
      <c r="V8" s="14">
        <v>19604593.489999998</v>
      </c>
      <c r="W8" s="14">
        <v>0</v>
      </c>
      <c r="X8" s="14">
        <v>0</v>
      </c>
      <c r="Y8" s="14">
        <v>0</v>
      </c>
      <c r="Z8" s="14">
        <v>0</v>
      </c>
      <c r="AA8" s="14">
        <v>5319773.37</v>
      </c>
      <c r="AB8" s="14">
        <v>727359.69</v>
      </c>
      <c r="AC8" s="14">
        <v>8055576.4500000002</v>
      </c>
      <c r="AD8" s="14">
        <v>302963.01</v>
      </c>
      <c r="AE8" s="14">
        <v>5198920.97</v>
      </c>
      <c r="AF8" s="14">
        <v>0</v>
      </c>
      <c r="AG8" s="14">
        <v>0</v>
      </c>
      <c r="AH8" s="14">
        <v>0</v>
      </c>
      <c r="AI8" s="14">
        <v>0</v>
      </c>
      <c r="AJ8" s="29">
        <f t="shared" si="13"/>
        <v>19604593.490000002</v>
      </c>
      <c r="AK8" s="14">
        <v>1998118533.8299999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12886390.949999999</v>
      </c>
      <c r="AS8" s="14">
        <v>699061188.22000003</v>
      </c>
      <c r="AT8" s="29">
        <f t="shared" si="14"/>
        <v>699061188.22000015</v>
      </c>
      <c r="AU8" s="14">
        <v>0</v>
      </c>
      <c r="AV8" s="14">
        <v>0</v>
      </c>
      <c r="AW8" s="14">
        <v>104897056.76000001</v>
      </c>
      <c r="AX8" s="14">
        <v>436701.54</v>
      </c>
      <c r="AY8" s="14">
        <v>179978532.78</v>
      </c>
      <c r="AZ8" s="14">
        <v>247879578.21000001</v>
      </c>
      <c r="BA8" s="14">
        <v>83327887.370000005</v>
      </c>
      <c r="BB8" s="14">
        <v>24968533.960000001</v>
      </c>
      <c r="BC8" s="14">
        <v>57572897.600000001</v>
      </c>
      <c r="BD8" s="14">
        <v>938760705.12</v>
      </c>
      <c r="BE8" s="29">
        <f t="shared" si="15"/>
        <v>938760705.12</v>
      </c>
      <c r="BF8" s="14">
        <v>102940205.84999999</v>
      </c>
      <c r="BG8" s="14">
        <v>144294585.11000001</v>
      </c>
      <c r="BH8" s="14">
        <v>0</v>
      </c>
      <c r="BI8" s="14">
        <v>691525914.15999997</v>
      </c>
      <c r="BJ8" s="14">
        <v>217144590.43000001</v>
      </c>
      <c r="BK8" s="14">
        <v>109953354.73</v>
      </c>
      <c r="BL8" s="14">
        <v>107191235.7</v>
      </c>
      <c r="BM8" s="14">
        <v>1981262.84</v>
      </c>
      <c r="BN8" s="14">
        <v>65797223.049999997</v>
      </c>
      <c r="BO8" s="14">
        <v>315440.28999999998</v>
      </c>
      <c r="BP8" s="14">
        <v>24099734.539999999</v>
      </c>
      <c r="BQ8" s="14">
        <v>8139856.8499999996</v>
      </c>
      <c r="BR8" s="14">
        <v>192620</v>
      </c>
      <c r="BS8" s="14">
        <v>0</v>
      </c>
      <c r="BT8" s="14">
        <v>14376273.130000001</v>
      </c>
      <c r="BU8" s="14">
        <v>265553.81</v>
      </c>
      <c r="BV8" s="14">
        <v>9668303.8900000006</v>
      </c>
      <c r="BW8" s="14">
        <v>2014322063.45</v>
      </c>
      <c r="BX8" s="14">
        <v>0</v>
      </c>
      <c r="BY8" s="14">
        <v>3417721.24</v>
      </c>
      <c r="BZ8" s="14"/>
      <c r="CA8" s="14"/>
      <c r="CB8" s="14">
        <v>1908744942.7</v>
      </c>
      <c r="CC8" s="14">
        <v>105577120.75</v>
      </c>
      <c r="CD8" s="14">
        <v>18058327.41</v>
      </c>
      <c r="CE8" s="14"/>
      <c r="CF8" s="14">
        <v>1795758624.45</v>
      </c>
      <c r="CG8" s="14">
        <v>1950042331</v>
      </c>
      <c r="CH8" s="14">
        <v>1998118533.8299999</v>
      </c>
      <c r="CI8" s="14">
        <v>1765.9</v>
      </c>
      <c r="CJ8" s="14">
        <v>-18058327.41</v>
      </c>
      <c r="CK8" s="14">
        <v>28434400</v>
      </c>
      <c r="CL8" s="20">
        <f t="shared" si="0"/>
        <v>-0.8109393584844613</v>
      </c>
      <c r="CM8" s="20"/>
      <c r="CN8" s="20"/>
      <c r="CO8" s="20">
        <f t="shared" si="1"/>
        <v>-0.68429798439046063</v>
      </c>
      <c r="CP8" s="21">
        <f t="shared" si="2"/>
        <v>-564.71884340938334</v>
      </c>
      <c r="CQ8" s="20"/>
      <c r="CR8" s="24">
        <f t="shared" si="3"/>
        <v>-498931.76387677679</v>
      </c>
      <c r="CS8" s="24">
        <f t="shared" si="16"/>
        <v>-10226.132515997508</v>
      </c>
      <c r="CT8" s="24">
        <f t="shared" si="4"/>
        <v>56.716277960135152</v>
      </c>
      <c r="CU8" s="24">
        <f t="shared" si="5"/>
        <v>43.274382017396697</v>
      </c>
      <c r="CV8" s="24">
        <f t="shared" si="6"/>
        <v>45.944344940794622</v>
      </c>
      <c r="CW8" s="24">
        <f t="shared" si="7"/>
        <v>48.150872601535177</v>
      </c>
      <c r="CX8" s="24">
        <f t="shared" si="8"/>
        <v>1131501.519808596</v>
      </c>
      <c r="CY8" s="20">
        <f t="shared" si="9"/>
        <v>81.650808513222245</v>
      </c>
      <c r="CZ8" s="20">
        <f t="shared" si="17"/>
        <v>-2.4653927797221713</v>
      </c>
      <c r="DA8" s="20">
        <f t="shared" si="10"/>
        <v>2.5090834053295175</v>
      </c>
    </row>
    <row r="9" spans="1:105" s="10" customFormat="1" ht="16.5" customHeight="1" x14ac:dyDescent="0.25">
      <c r="A9" s="35" t="s">
        <v>22</v>
      </c>
      <c r="B9" s="14">
        <v>1319130893.98</v>
      </c>
      <c r="C9" s="14">
        <v>363199950.81999999</v>
      </c>
      <c r="D9" s="14">
        <v>303757277.43000001</v>
      </c>
      <c r="E9" s="14">
        <v>13497.81</v>
      </c>
      <c r="F9" s="14">
        <v>14044633.859999999</v>
      </c>
      <c r="G9" s="14">
        <v>23911460.34</v>
      </c>
      <c r="H9" s="14">
        <v>117194269.98</v>
      </c>
      <c r="I9" s="29">
        <f t="shared" si="11"/>
        <v>117194269.98</v>
      </c>
      <c r="J9" s="14">
        <v>896718.93</v>
      </c>
      <c r="K9" s="14">
        <v>25801066.300000001</v>
      </c>
      <c r="L9" s="14">
        <v>2777386.38</v>
      </c>
      <c r="M9" s="14">
        <v>87719098.370000005</v>
      </c>
      <c r="N9" s="14">
        <v>2451825</v>
      </c>
      <c r="O9" s="14">
        <v>488897059.19</v>
      </c>
      <c r="P9" s="14">
        <v>809610511.78999996</v>
      </c>
      <c r="Q9" s="14">
        <v>779024900</v>
      </c>
      <c r="R9" s="29">
        <f t="shared" si="12"/>
        <v>779024900</v>
      </c>
      <c r="S9" s="14">
        <v>768532600</v>
      </c>
      <c r="T9" s="14">
        <v>10492300</v>
      </c>
      <c r="U9" s="14">
        <v>0</v>
      </c>
      <c r="V9" s="14">
        <v>30585611.789999999</v>
      </c>
      <c r="W9" s="14">
        <v>0</v>
      </c>
      <c r="X9" s="14">
        <v>0</v>
      </c>
      <c r="Y9" s="14">
        <v>0</v>
      </c>
      <c r="Z9" s="14">
        <v>0</v>
      </c>
      <c r="AA9" s="14">
        <v>3659152.11</v>
      </c>
      <c r="AB9" s="14">
        <v>575950.66</v>
      </c>
      <c r="AC9" s="14">
        <v>25941804.059999999</v>
      </c>
      <c r="AD9" s="14">
        <v>169500</v>
      </c>
      <c r="AE9" s="14">
        <v>239204.96</v>
      </c>
      <c r="AF9" s="14">
        <v>0</v>
      </c>
      <c r="AG9" s="14">
        <v>0</v>
      </c>
      <c r="AH9" s="14">
        <v>0</v>
      </c>
      <c r="AI9" s="14">
        <v>0</v>
      </c>
      <c r="AJ9" s="29">
        <f t="shared" si="13"/>
        <v>30585611.789999999</v>
      </c>
      <c r="AK9" s="14">
        <v>1298507570.98</v>
      </c>
      <c r="AL9" s="14">
        <v>0</v>
      </c>
      <c r="AM9" s="14">
        <v>0</v>
      </c>
      <c r="AN9" s="14">
        <v>0</v>
      </c>
      <c r="AO9" s="14">
        <v>20623323</v>
      </c>
      <c r="AP9" s="14">
        <v>0</v>
      </c>
      <c r="AQ9" s="14">
        <v>0</v>
      </c>
      <c r="AR9" s="14">
        <v>5313812.26</v>
      </c>
      <c r="AS9" s="14">
        <v>326731289.49000001</v>
      </c>
      <c r="AT9" s="29">
        <f t="shared" si="14"/>
        <v>326731289.49000001</v>
      </c>
      <c r="AU9" s="14">
        <v>0</v>
      </c>
      <c r="AV9" s="14">
        <v>0</v>
      </c>
      <c r="AW9" s="14">
        <v>6174505.9800000004</v>
      </c>
      <c r="AX9" s="14">
        <v>6135546.0599999996</v>
      </c>
      <c r="AY9" s="14">
        <v>76763570.010000005</v>
      </c>
      <c r="AZ9" s="14">
        <v>114469191.13</v>
      </c>
      <c r="BA9" s="14">
        <v>62999833.560000002</v>
      </c>
      <c r="BB9" s="14">
        <v>12070050.73</v>
      </c>
      <c r="BC9" s="14">
        <v>48118592.019999996</v>
      </c>
      <c r="BD9" s="14">
        <v>602641480.24000001</v>
      </c>
      <c r="BE9" s="29">
        <f t="shared" si="15"/>
        <v>602641480.24000001</v>
      </c>
      <c r="BF9" s="14">
        <v>138393495.94</v>
      </c>
      <c r="BG9" s="14">
        <v>201103101.22</v>
      </c>
      <c r="BH9" s="14">
        <v>119646195.63</v>
      </c>
      <c r="BI9" s="14">
        <v>143498687.44999999</v>
      </c>
      <c r="BJ9" s="14">
        <v>70253992.560000002</v>
      </c>
      <c r="BK9" s="14">
        <v>36655485.579999998</v>
      </c>
      <c r="BL9" s="14">
        <v>33598506.980000004</v>
      </c>
      <c r="BM9" s="14">
        <v>0</v>
      </c>
      <c r="BN9" s="14">
        <v>54547773.409999996</v>
      </c>
      <c r="BO9" s="14">
        <v>4946058.38</v>
      </c>
      <c r="BP9" s="14">
        <v>19765830.489999998</v>
      </c>
      <c r="BQ9" s="14">
        <v>24347171.239999998</v>
      </c>
      <c r="BR9" s="14">
        <v>1164998.8500000001</v>
      </c>
      <c r="BS9" s="14">
        <v>2124602.5</v>
      </c>
      <c r="BT9" s="14">
        <v>50578885.990000002</v>
      </c>
      <c r="BU9" s="14">
        <v>437107.71</v>
      </c>
      <c r="BV9" s="14">
        <v>13336891.43</v>
      </c>
      <c r="BW9" s="14">
        <v>1323771978.6099999</v>
      </c>
      <c r="BX9" s="14">
        <v>0</v>
      </c>
      <c r="BY9" s="14">
        <v>-77598378.799999997</v>
      </c>
      <c r="BZ9" s="14"/>
      <c r="CA9" s="14"/>
      <c r="CB9" s="14">
        <v>1185470934</v>
      </c>
      <c r="CC9" s="14">
        <v>138301044.61000001</v>
      </c>
      <c r="CD9" s="14">
        <v>6409641.8799999999</v>
      </c>
      <c r="CE9" s="14"/>
      <c r="CF9" s="14">
        <v>1140169995.9300001</v>
      </c>
      <c r="CG9" s="14">
        <v>1322401220.04</v>
      </c>
      <c r="CH9" s="14">
        <v>1319130893.98</v>
      </c>
      <c r="CI9" s="14">
        <v>1382.6</v>
      </c>
      <c r="CJ9" s="14">
        <v>-6409641.8799999999</v>
      </c>
      <c r="CK9" s="14">
        <v>676741.59</v>
      </c>
      <c r="CL9" s="20">
        <f t="shared" si="0"/>
        <v>-0.35182896945103015</v>
      </c>
      <c r="CM9" s="24"/>
      <c r="CN9" s="24"/>
      <c r="CO9" s="20">
        <f t="shared" si="1"/>
        <v>-1.467704403324912</v>
      </c>
      <c r="CP9" s="21">
        <f t="shared" si="2"/>
        <v>-55.407388214901154</v>
      </c>
      <c r="CQ9" s="24"/>
      <c r="CR9" s="24">
        <f t="shared" si="3"/>
        <v>-609994.03863011731</v>
      </c>
      <c r="CS9" s="24">
        <f t="shared" si="16"/>
        <v>-4635.933661217995</v>
      </c>
      <c r="CT9" s="24">
        <f t="shared" si="4"/>
        <v>36.417479341309665</v>
      </c>
      <c r="CU9" s="24">
        <f t="shared" si="5"/>
        <v>61.374539515733218</v>
      </c>
      <c r="CV9" s="24">
        <f t="shared" si="6"/>
        <v>27.436745654744165</v>
      </c>
      <c r="CW9" s="24">
        <f t="shared" si="7"/>
        <v>71.007877306017562</v>
      </c>
      <c r="CX9" s="24">
        <f t="shared" si="8"/>
        <v>954094.38303196884</v>
      </c>
      <c r="CY9" s="20">
        <f t="shared" si="9"/>
        <v>74.289657504126978</v>
      </c>
      <c r="CZ9" s="20">
        <f t="shared" si="17"/>
        <v>0.24730210547605377</v>
      </c>
      <c r="DA9" s="20">
        <f t="shared" si="10"/>
        <v>0.14087213390557091</v>
      </c>
    </row>
    <row r="10" spans="1:105" ht="15" x14ac:dyDescent="0.25">
      <c r="A10" s="36" t="s">
        <v>6</v>
      </c>
      <c r="B10" s="14">
        <v>4181036736.77</v>
      </c>
      <c r="C10" s="14">
        <v>867947980</v>
      </c>
      <c r="D10" s="14">
        <v>784864645.71000004</v>
      </c>
      <c r="E10" s="14">
        <v>940693.54</v>
      </c>
      <c r="F10" s="14">
        <v>15465100.91</v>
      </c>
      <c r="G10" s="14">
        <v>54233132.859999999</v>
      </c>
      <c r="H10" s="14">
        <v>204463599.16999999</v>
      </c>
      <c r="I10" s="29">
        <f t="shared" si="11"/>
        <v>204463599.16999999</v>
      </c>
      <c r="J10" s="14">
        <v>2218006.08</v>
      </c>
      <c r="K10" s="14">
        <v>39474339.43</v>
      </c>
      <c r="L10" s="14">
        <v>820535.66</v>
      </c>
      <c r="M10" s="14">
        <v>161950718</v>
      </c>
      <c r="N10" s="14">
        <v>1826000</v>
      </c>
      <c r="O10" s="14">
        <v>1074237579.1700001</v>
      </c>
      <c r="P10" s="14">
        <v>3106359216.5999999</v>
      </c>
      <c r="Q10" s="14">
        <v>567994700</v>
      </c>
      <c r="R10" s="29">
        <f t="shared" si="12"/>
        <v>567994700</v>
      </c>
      <c r="S10" s="14">
        <v>451429900</v>
      </c>
      <c r="T10" s="14">
        <v>116564800</v>
      </c>
      <c r="U10" s="14">
        <v>0</v>
      </c>
      <c r="V10" s="14">
        <v>2538364516.5999999</v>
      </c>
      <c r="W10" s="14">
        <v>1529611740.71</v>
      </c>
      <c r="X10" s="14">
        <v>370983967.79000002</v>
      </c>
      <c r="Y10" s="14">
        <v>55608994.030000001</v>
      </c>
      <c r="Z10" s="14">
        <v>11945934.1</v>
      </c>
      <c r="AA10" s="14">
        <v>4223519.4400000004</v>
      </c>
      <c r="AB10" s="14">
        <v>714160.66</v>
      </c>
      <c r="AC10" s="14">
        <v>88631538.010000005</v>
      </c>
      <c r="AD10" s="14">
        <v>16505344.65</v>
      </c>
      <c r="AE10" s="14">
        <v>5138158.8600000003</v>
      </c>
      <c r="AF10" s="14">
        <v>0</v>
      </c>
      <c r="AG10" s="14">
        <v>23696805.420000002</v>
      </c>
      <c r="AH10" s="14">
        <v>430443633.80000001</v>
      </c>
      <c r="AI10" s="14">
        <v>860719.13</v>
      </c>
      <c r="AJ10" s="29">
        <f t="shared" si="13"/>
        <v>2538364516.6000004</v>
      </c>
      <c r="AK10" s="14">
        <v>4180596795.77</v>
      </c>
      <c r="AL10" s="14">
        <v>0</v>
      </c>
      <c r="AM10" s="14">
        <v>0</v>
      </c>
      <c r="AN10" s="14">
        <v>439941</v>
      </c>
      <c r="AO10" s="14">
        <v>0</v>
      </c>
      <c r="AP10" s="14">
        <v>0</v>
      </c>
      <c r="AQ10" s="14">
        <v>0</v>
      </c>
      <c r="AR10" s="14">
        <v>7147681.96</v>
      </c>
      <c r="AS10" s="14">
        <v>374409521.32999998</v>
      </c>
      <c r="AT10" s="29">
        <f t="shared" si="14"/>
        <v>374409521.32999998</v>
      </c>
      <c r="AU10" s="14">
        <v>0</v>
      </c>
      <c r="AV10" s="14">
        <v>0</v>
      </c>
      <c r="AW10" s="14">
        <v>36747725.689999998</v>
      </c>
      <c r="AX10" s="14">
        <v>0</v>
      </c>
      <c r="AY10" s="14">
        <v>48623058.859999999</v>
      </c>
      <c r="AZ10" s="14">
        <v>144401564.58000001</v>
      </c>
      <c r="BA10" s="14">
        <v>106407206</v>
      </c>
      <c r="BB10" s="14">
        <v>15230590.25</v>
      </c>
      <c r="BC10" s="14">
        <v>22999375.950000003</v>
      </c>
      <c r="BD10" s="14">
        <v>796230925.88</v>
      </c>
      <c r="BE10" s="29">
        <f t="shared" si="15"/>
        <v>796230925.88000011</v>
      </c>
      <c r="BF10" s="14">
        <v>261011873.28999999</v>
      </c>
      <c r="BG10" s="14">
        <v>230135306.53999999</v>
      </c>
      <c r="BH10" s="14">
        <v>120416519.76000001</v>
      </c>
      <c r="BI10" s="14">
        <v>184667226.29000002</v>
      </c>
      <c r="BJ10" s="14">
        <v>158785099.72</v>
      </c>
      <c r="BK10" s="14">
        <v>82264964.030000001</v>
      </c>
      <c r="BL10" s="14">
        <v>76520135.689999998</v>
      </c>
      <c r="BM10" s="14">
        <v>0</v>
      </c>
      <c r="BN10" s="14">
        <v>50983433.93</v>
      </c>
      <c r="BO10" s="14">
        <v>934587.02</v>
      </c>
      <c r="BP10" s="14">
        <v>28282973.620000001</v>
      </c>
      <c r="BQ10" s="14">
        <v>19480742.510000002</v>
      </c>
      <c r="BR10" s="14">
        <v>0</v>
      </c>
      <c r="BS10" s="14">
        <v>3545994.74</v>
      </c>
      <c r="BT10" s="14">
        <v>94903180.680000007</v>
      </c>
      <c r="BU10" s="14">
        <v>0</v>
      </c>
      <c r="BV10" s="14">
        <v>4399372.88</v>
      </c>
      <c r="BW10" s="14">
        <v>4106787790.77</v>
      </c>
      <c r="BX10" s="14">
        <v>0</v>
      </c>
      <c r="BY10" s="14">
        <v>-1519078811.8900001</v>
      </c>
      <c r="BZ10" s="14"/>
      <c r="CA10" s="14"/>
      <c r="CB10" s="14">
        <v>3994450452.2000003</v>
      </c>
      <c r="CC10" s="14">
        <v>112337338.56999999</v>
      </c>
      <c r="CD10" s="14">
        <v>-75515893.189999998</v>
      </c>
      <c r="CE10" s="14"/>
      <c r="CF10" s="14">
        <v>3467549774.6599998</v>
      </c>
      <c r="CG10" s="14">
        <v>4217598394</v>
      </c>
      <c r="CH10" s="14">
        <v>4181036736.77</v>
      </c>
      <c r="CI10" s="14">
        <v>1729.2</v>
      </c>
      <c r="CJ10" s="14">
        <v>75515893.189999998</v>
      </c>
      <c r="CK10" s="14">
        <v>0</v>
      </c>
      <c r="CL10" s="20">
        <f t="shared" si="0"/>
        <v>1.7758501222201568</v>
      </c>
      <c r="CM10" s="20"/>
      <c r="CN10" s="20"/>
      <c r="CO10" s="20">
        <f t="shared" si="1"/>
        <v>-2.7247364069786824</v>
      </c>
      <c r="CP10" s="21">
        <f t="shared" si="2"/>
        <v>-60.520995930996712</v>
      </c>
      <c r="CQ10" s="20"/>
      <c r="CR10" s="24">
        <f t="shared" si="3"/>
        <v>-1754786.1505898684</v>
      </c>
      <c r="CS10" s="24">
        <f t="shared" si="16"/>
        <v>43670.999994216974</v>
      </c>
      <c r="CT10" s="24">
        <f t="shared" si="4"/>
        <v>25.649417756574799</v>
      </c>
      <c r="CU10" s="24">
        <f t="shared" si="5"/>
        <v>74.296386570374253</v>
      </c>
      <c r="CV10" s="24">
        <f t="shared" si="6"/>
        <v>21.134473564733778</v>
      </c>
      <c r="CW10" s="24">
        <f t="shared" si="7"/>
        <v>89.583695071964314</v>
      </c>
      <c r="CX10" s="24">
        <f t="shared" si="8"/>
        <v>2417902.3460386307</v>
      </c>
      <c r="CY10" s="20">
        <f t="shared" si="9"/>
        <v>80.796650278294308</v>
      </c>
      <c r="CZ10" s="20">
        <f t="shared" si="17"/>
        <v>0.86688332587600136</v>
      </c>
      <c r="DA10" s="20">
        <f t="shared" si="10"/>
        <v>0</v>
      </c>
    </row>
    <row r="11" spans="1:105" ht="15" x14ac:dyDescent="0.25">
      <c r="A11" s="36" t="s">
        <v>7</v>
      </c>
      <c r="B11" s="14">
        <v>2583772794.6900001</v>
      </c>
      <c r="C11" s="14">
        <v>406158095.85000002</v>
      </c>
      <c r="D11" s="14">
        <v>328500108.43000001</v>
      </c>
      <c r="E11" s="14">
        <v>5298002.7300000004</v>
      </c>
      <c r="F11" s="14">
        <v>1576769.45</v>
      </c>
      <c r="G11" s="14">
        <v>66193659.990000002</v>
      </c>
      <c r="H11" s="14">
        <v>90763332.099999994</v>
      </c>
      <c r="I11" s="29">
        <f t="shared" si="11"/>
        <v>90763332.099999994</v>
      </c>
      <c r="J11" s="14">
        <v>2702321.75</v>
      </c>
      <c r="K11" s="14">
        <v>14649934.029999999</v>
      </c>
      <c r="L11" s="14">
        <v>501440.05</v>
      </c>
      <c r="M11" s="14">
        <v>72909636.269999996</v>
      </c>
      <c r="N11" s="14">
        <v>2464287.86</v>
      </c>
      <c r="O11" s="14">
        <v>499385715.81</v>
      </c>
      <c r="P11" s="14">
        <v>2079102440.6099999</v>
      </c>
      <c r="Q11" s="14">
        <v>584568600</v>
      </c>
      <c r="R11" s="29">
        <f t="shared" si="12"/>
        <v>584568600</v>
      </c>
      <c r="S11" s="14">
        <v>523541000</v>
      </c>
      <c r="T11" s="14">
        <v>61027600</v>
      </c>
      <c r="U11" s="14">
        <v>0</v>
      </c>
      <c r="V11" s="14">
        <v>1494533840.6099999</v>
      </c>
      <c r="W11" s="14">
        <v>1043864088.41</v>
      </c>
      <c r="X11" s="14">
        <v>125621632.40000001</v>
      </c>
      <c r="Y11" s="14">
        <v>35944071.850000001</v>
      </c>
      <c r="Z11" s="14">
        <v>34554876.890000001</v>
      </c>
      <c r="AA11" s="14">
        <v>3178499.6</v>
      </c>
      <c r="AB11" s="14">
        <v>416072.92</v>
      </c>
      <c r="AC11" s="14">
        <v>9252949.1400000006</v>
      </c>
      <c r="AD11" s="14">
        <v>7555455.0099999998</v>
      </c>
      <c r="AE11" s="14">
        <v>3525383.85</v>
      </c>
      <c r="AF11" s="14">
        <v>0</v>
      </c>
      <c r="AG11" s="14">
        <v>25919516.100000001</v>
      </c>
      <c r="AH11" s="14">
        <v>204408916.78</v>
      </c>
      <c r="AI11" s="14">
        <v>292377.65999999997</v>
      </c>
      <c r="AJ11" s="29">
        <f t="shared" si="13"/>
        <v>1494533840.6099999</v>
      </c>
      <c r="AK11" s="14">
        <v>2578488156.4200001</v>
      </c>
      <c r="AL11" s="14">
        <v>0</v>
      </c>
      <c r="AM11" s="14">
        <v>0</v>
      </c>
      <c r="AN11" s="14">
        <v>3198151.48</v>
      </c>
      <c r="AO11" s="14">
        <v>2086486.79</v>
      </c>
      <c r="AP11" s="14">
        <v>0</v>
      </c>
      <c r="AQ11" s="14">
        <v>0</v>
      </c>
      <c r="AR11" s="14">
        <v>4645052.12</v>
      </c>
      <c r="AS11" s="14">
        <v>343838401.06999999</v>
      </c>
      <c r="AT11" s="29">
        <f t="shared" si="14"/>
        <v>343838401.07000005</v>
      </c>
      <c r="AU11" s="14">
        <v>0</v>
      </c>
      <c r="AV11" s="14">
        <v>0</v>
      </c>
      <c r="AW11" s="14">
        <v>21569427.32</v>
      </c>
      <c r="AX11" s="14">
        <v>4035639.2</v>
      </c>
      <c r="AY11" s="14">
        <v>68802076.049999997</v>
      </c>
      <c r="AZ11" s="14">
        <v>130659377.67</v>
      </c>
      <c r="BA11" s="14">
        <v>62054607.18</v>
      </c>
      <c r="BB11" s="14">
        <v>9995433.9299999997</v>
      </c>
      <c r="BC11" s="14">
        <v>46721839.719999999</v>
      </c>
      <c r="BD11" s="14">
        <v>449752822.61000001</v>
      </c>
      <c r="BE11" s="29">
        <f t="shared" si="15"/>
        <v>449752822.61000001</v>
      </c>
      <c r="BF11" s="14">
        <v>142828704.59999999</v>
      </c>
      <c r="BG11" s="14">
        <v>171166296.27000001</v>
      </c>
      <c r="BH11" s="14">
        <v>76863840.950000003</v>
      </c>
      <c r="BI11" s="14">
        <v>58893980.789999999</v>
      </c>
      <c r="BJ11" s="14">
        <v>122248796.38</v>
      </c>
      <c r="BK11" s="14">
        <v>62180417.890000001</v>
      </c>
      <c r="BL11" s="14">
        <v>60068378.489999995</v>
      </c>
      <c r="BM11" s="14">
        <v>49646780.689999998</v>
      </c>
      <c r="BN11" s="14">
        <v>37733643.170000002</v>
      </c>
      <c r="BO11" s="14">
        <v>1020571.1</v>
      </c>
      <c r="BP11" s="14">
        <v>15882887.51</v>
      </c>
      <c r="BQ11" s="14">
        <v>10628053.300000001</v>
      </c>
      <c r="BR11" s="14">
        <v>0</v>
      </c>
      <c r="BS11" s="14">
        <v>559704.19999999995</v>
      </c>
      <c r="BT11" s="14">
        <v>5249030.17</v>
      </c>
      <c r="BU11" s="14">
        <v>7557430.9400000004</v>
      </c>
      <c r="BV11" s="14">
        <v>5780005.1399999997</v>
      </c>
      <c r="BW11" s="14">
        <v>2569362670.8000002</v>
      </c>
      <c r="BX11" s="14">
        <v>0</v>
      </c>
      <c r="BY11" s="14">
        <v>1519078811.8900001</v>
      </c>
      <c r="BZ11" s="14"/>
      <c r="CA11" s="14"/>
      <c r="CB11" s="14">
        <v>2526640411.79</v>
      </c>
      <c r="CC11" s="14">
        <v>42722259.009999998</v>
      </c>
      <c r="CD11" s="14">
        <v>-14595498.029999999</v>
      </c>
      <c r="CE11" s="14"/>
      <c r="CF11" s="14">
        <v>2281592954.7800002</v>
      </c>
      <c r="CG11" s="14">
        <v>2584515780.8000002</v>
      </c>
      <c r="CH11" s="14">
        <v>2583772794.6900001</v>
      </c>
      <c r="CI11" s="14">
        <v>980.6</v>
      </c>
      <c r="CJ11" s="14">
        <v>14595498.029999999</v>
      </c>
      <c r="CK11" s="14">
        <v>0</v>
      </c>
      <c r="CL11" s="20">
        <f t="shared" si="0"/>
        <v>0.55771637195092527</v>
      </c>
      <c r="CM11" s="20"/>
      <c r="CN11" s="20"/>
      <c r="CO11" s="20">
        <f t="shared" si="1"/>
        <v>-4.084587360648551</v>
      </c>
      <c r="CP11" s="21">
        <f t="shared" si="2"/>
        <v>-16.336553778258683</v>
      </c>
      <c r="CQ11" s="20"/>
      <c r="CR11" s="24">
        <f t="shared" si="3"/>
        <v>-2113442.0179991839</v>
      </c>
      <c r="CS11" s="24">
        <f t="shared" si="16"/>
        <v>14884.252529063837</v>
      </c>
      <c r="CT11" s="24">
        <f t="shared" si="4"/>
        <v>19.232396477400808</v>
      </c>
      <c r="CU11" s="24">
        <f t="shared" si="5"/>
        <v>80.467696110232083</v>
      </c>
      <c r="CV11" s="24">
        <f t="shared" si="6"/>
        <v>15.807737088495106</v>
      </c>
      <c r="CW11" s="24">
        <f t="shared" si="7"/>
        <v>91.125037717802499</v>
      </c>
      <c r="CX11" s="24">
        <f t="shared" si="8"/>
        <v>2634889.6539771566</v>
      </c>
      <c r="CY11" s="20">
        <f t="shared" si="9"/>
        <v>81.331540528990615</v>
      </c>
      <c r="CZ11" s="20">
        <f t="shared" si="17"/>
        <v>2.8747594250330043E-2</v>
      </c>
      <c r="DA11" s="20">
        <f t="shared" si="10"/>
        <v>0</v>
      </c>
    </row>
    <row r="12" spans="1:105" s="9" customFormat="1" ht="15" x14ac:dyDescent="0.25">
      <c r="A12" s="36" t="s">
        <v>8</v>
      </c>
      <c r="B12" s="14">
        <v>1925960135.27</v>
      </c>
      <c r="C12" s="14">
        <v>684917762.32999992</v>
      </c>
      <c r="D12" s="14">
        <v>590652380.11000001</v>
      </c>
      <c r="E12" s="14">
        <v>812583.74</v>
      </c>
      <c r="F12" s="14">
        <v>1174730.31</v>
      </c>
      <c r="G12" s="14">
        <v>74075559.930000007</v>
      </c>
      <c r="H12" s="14">
        <v>116745996.41</v>
      </c>
      <c r="I12" s="29">
        <f t="shared" si="11"/>
        <v>116745996.41</v>
      </c>
      <c r="J12" s="14">
        <v>508943.22</v>
      </c>
      <c r="K12" s="14">
        <v>22439009.510000002</v>
      </c>
      <c r="L12" s="14">
        <v>2363568.56</v>
      </c>
      <c r="M12" s="14">
        <v>91434475.120000005</v>
      </c>
      <c r="N12" s="14">
        <v>65.16</v>
      </c>
      <c r="O12" s="14">
        <v>801663823.9000001</v>
      </c>
      <c r="P12" s="14">
        <v>1124296311.3699999</v>
      </c>
      <c r="Q12" s="14">
        <v>1122917770</v>
      </c>
      <c r="R12" s="29">
        <f t="shared" si="12"/>
        <v>1122917770</v>
      </c>
      <c r="S12" s="14">
        <v>1097788400</v>
      </c>
      <c r="T12" s="14">
        <v>25129370</v>
      </c>
      <c r="U12" s="14">
        <v>0</v>
      </c>
      <c r="V12" s="14">
        <v>1378541.37</v>
      </c>
      <c r="W12" s="14">
        <v>0</v>
      </c>
      <c r="X12" s="14">
        <v>0</v>
      </c>
      <c r="Y12" s="14">
        <v>0</v>
      </c>
      <c r="Z12" s="14">
        <v>0</v>
      </c>
      <c r="AA12" s="14">
        <v>374596.69</v>
      </c>
      <c r="AB12" s="14">
        <v>0</v>
      </c>
      <c r="AC12" s="14">
        <v>0</v>
      </c>
      <c r="AD12" s="14">
        <v>3944.68</v>
      </c>
      <c r="AE12" s="14">
        <v>1000000</v>
      </c>
      <c r="AF12" s="14">
        <v>0</v>
      </c>
      <c r="AG12" s="14">
        <v>0</v>
      </c>
      <c r="AH12" s="14">
        <v>0</v>
      </c>
      <c r="AI12" s="14">
        <v>0</v>
      </c>
      <c r="AJ12" s="29">
        <f t="shared" si="13"/>
        <v>1378541.37</v>
      </c>
      <c r="AK12" s="14">
        <v>1925960135.27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6672705.1699999999</v>
      </c>
      <c r="AS12" s="14">
        <v>408759907.5</v>
      </c>
      <c r="AT12" s="29">
        <f t="shared" si="14"/>
        <v>408759907.5</v>
      </c>
      <c r="AU12" s="14">
        <v>0</v>
      </c>
      <c r="AV12" s="14">
        <v>0</v>
      </c>
      <c r="AW12" s="14">
        <v>38601036.439999998</v>
      </c>
      <c r="AX12" s="14">
        <v>18133135.630000003</v>
      </c>
      <c r="AY12" s="14">
        <v>54078162</v>
      </c>
      <c r="AZ12" s="14">
        <v>212495847.13</v>
      </c>
      <c r="BA12" s="14">
        <v>39793195.75</v>
      </c>
      <c r="BB12" s="14">
        <v>8802801.540000001</v>
      </c>
      <c r="BC12" s="14">
        <v>36855729.00999999</v>
      </c>
      <c r="BD12" s="14">
        <v>602515464.63</v>
      </c>
      <c r="BE12" s="29">
        <f t="shared" si="15"/>
        <v>602515464.63</v>
      </c>
      <c r="BF12" s="14">
        <v>128056357.06</v>
      </c>
      <c r="BG12" s="14">
        <v>238784856.51999998</v>
      </c>
      <c r="BH12" s="14">
        <v>120192026.44999999</v>
      </c>
      <c r="BI12" s="14">
        <v>115482224.60000002</v>
      </c>
      <c r="BJ12" s="14">
        <v>144233052.5</v>
      </c>
      <c r="BK12" s="14">
        <v>99325552.930000007</v>
      </c>
      <c r="BL12" s="14">
        <v>44907499.569999993</v>
      </c>
      <c r="BM12" s="14">
        <v>66529.960000000006</v>
      </c>
      <c r="BN12" s="14">
        <v>37831193.390000001</v>
      </c>
      <c r="BO12" s="14">
        <v>1265056.5</v>
      </c>
      <c r="BP12" s="14">
        <v>20580019.73</v>
      </c>
      <c r="BQ12" s="14">
        <v>6702300.3300000001</v>
      </c>
      <c r="BR12" s="14">
        <v>0</v>
      </c>
      <c r="BS12" s="14">
        <v>1605786.98</v>
      </c>
      <c r="BT12" s="14">
        <v>106308.25</v>
      </c>
      <c r="BU12" s="14">
        <v>464760</v>
      </c>
      <c r="BV12" s="14">
        <v>3921563.47</v>
      </c>
      <c r="BW12" s="14">
        <v>1278617746.9400001</v>
      </c>
      <c r="BX12" s="14">
        <v>0</v>
      </c>
      <c r="BY12" s="14">
        <v>-649886901.42999995</v>
      </c>
      <c r="BZ12" s="14"/>
      <c r="CA12" s="14"/>
      <c r="CB12" s="57"/>
      <c r="CC12" s="57"/>
      <c r="CD12" s="14">
        <v>-649886901.42999995</v>
      </c>
      <c r="CE12" s="14"/>
      <c r="CF12" s="14">
        <v>1814534472.96</v>
      </c>
      <c r="CG12" s="57"/>
      <c r="CH12" s="14">
        <v>1925960135.27</v>
      </c>
      <c r="CI12" s="14">
        <v>2220</v>
      </c>
      <c r="CJ12" s="14">
        <v>649886901.42999995</v>
      </c>
      <c r="CK12" s="57"/>
      <c r="CL12" s="20">
        <f t="shared" si="0"/>
        <v>100</v>
      </c>
      <c r="CM12" s="25"/>
      <c r="CN12" s="25"/>
      <c r="CO12" s="20">
        <f t="shared" si="1"/>
        <v>1</v>
      </c>
      <c r="CP12" s="21">
        <f t="shared" si="2"/>
        <v>1</v>
      </c>
      <c r="CQ12" s="25"/>
      <c r="CR12" s="24">
        <f t="shared" si="3"/>
        <v>361109.80123423418</v>
      </c>
      <c r="CS12" s="24">
        <f t="shared" si="16"/>
        <v>292741.84749099094</v>
      </c>
      <c r="CT12" s="24">
        <f t="shared" si="4"/>
        <v>41.62410966141907</v>
      </c>
      <c r="CU12" s="24">
        <f t="shared" si="5"/>
        <v>58.375886955333321</v>
      </c>
      <c r="CV12" s="24">
        <f t="shared" si="6"/>
        <v>53.567046442859997</v>
      </c>
      <c r="CW12" s="24">
        <f t="shared" si="7"/>
        <v>61.960592544486978</v>
      </c>
      <c r="CX12" s="24">
        <f t="shared" si="8"/>
        <v>867549.610481982</v>
      </c>
      <c r="CY12" s="20">
        <f t="shared" si="9"/>
        <v>85.437030075519147</v>
      </c>
      <c r="CZ12" s="20" t="e">
        <f t="shared" si="17"/>
        <v>#DIV/0!</v>
      </c>
      <c r="DA12" s="20">
        <f t="shared" si="10"/>
        <v>0</v>
      </c>
    </row>
    <row r="13" spans="1:105" ht="15" x14ac:dyDescent="0.25">
      <c r="A13" s="36" t="s">
        <v>9</v>
      </c>
      <c r="B13" s="14">
        <v>6428730689.5200005</v>
      </c>
      <c r="C13" s="14">
        <v>892646229.33000004</v>
      </c>
      <c r="D13" s="14">
        <v>797299664.98000002</v>
      </c>
      <c r="E13" s="14">
        <v>1492987.25</v>
      </c>
      <c r="F13" s="14">
        <v>26606517.140000001</v>
      </c>
      <c r="G13" s="14">
        <v>57520996.689999998</v>
      </c>
      <c r="H13" s="14">
        <v>201898367.44999999</v>
      </c>
      <c r="I13" s="29">
        <f t="shared" si="11"/>
        <v>201898367.44999999</v>
      </c>
      <c r="J13" s="14">
        <v>6234096.0099999998</v>
      </c>
      <c r="K13" s="14">
        <v>57230993.93</v>
      </c>
      <c r="L13" s="14">
        <v>399161.06</v>
      </c>
      <c r="M13" s="14">
        <v>138034116.44999999</v>
      </c>
      <c r="N13" s="14">
        <v>8079181.6399999997</v>
      </c>
      <c r="O13" s="14">
        <v>1102623778.4200001</v>
      </c>
      <c r="P13" s="14">
        <v>5324205899.71</v>
      </c>
      <c r="Q13" s="14">
        <v>1553372300</v>
      </c>
      <c r="R13" s="29">
        <f t="shared" si="12"/>
        <v>1553372300</v>
      </c>
      <c r="S13" s="14">
        <v>1357059200</v>
      </c>
      <c r="T13" s="14">
        <v>196313100</v>
      </c>
      <c r="U13" s="14">
        <v>0</v>
      </c>
      <c r="V13" s="14">
        <v>3770833599.71</v>
      </c>
      <c r="W13" s="14">
        <v>2823678588.1100001</v>
      </c>
      <c r="X13" s="14">
        <v>313655581.51999998</v>
      </c>
      <c r="Y13" s="14">
        <v>83947792.859999999</v>
      </c>
      <c r="Z13" s="14">
        <v>22091145.77</v>
      </c>
      <c r="AA13" s="14">
        <v>7606107.9900000002</v>
      </c>
      <c r="AB13" s="14">
        <v>1028056.42</v>
      </c>
      <c r="AC13" s="14">
        <v>28467082.670000002</v>
      </c>
      <c r="AD13" s="14">
        <v>0</v>
      </c>
      <c r="AE13" s="14">
        <v>7142998.6399999997</v>
      </c>
      <c r="AF13" s="14">
        <v>0</v>
      </c>
      <c r="AG13" s="14">
        <v>13565053.960000001</v>
      </c>
      <c r="AH13" s="14">
        <v>469338054.86000001</v>
      </c>
      <c r="AI13" s="14">
        <v>313136.90999999997</v>
      </c>
      <c r="AJ13" s="29">
        <f t="shared" si="13"/>
        <v>3770833599.71</v>
      </c>
      <c r="AK13" s="14">
        <v>6426829678.1300001</v>
      </c>
      <c r="AL13" s="14">
        <v>0</v>
      </c>
      <c r="AM13" s="14">
        <v>1353241.39</v>
      </c>
      <c r="AN13" s="14">
        <v>367770</v>
      </c>
      <c r="AO13" s="14">
        <v>180000</v>
      </c>
      <c r="AP13" s="14">
        <v>0</v>
      </c>
      <c r="AQ13" s="14">
        <v>0</v>
      </c>
      <c r="AR13" s="14">
        <v>16457814.439999999</v>
      </c>
      <c r="AS13" s="14">
        <v>792277243.76999998</v>
      </c>
      <c r="AT13" s="29">
        <f t="shared" si="14"/>
        <v>792277243.7700001</v>
      </c>
      <c r="AU13" s="14">
        <v>0</v>
      </c>
      <c r="AV13" s="14">
        <v>0</v>
      </c>
      <c r="AW13" s="14">
        <v>38512730.049999997</v>
      </c>
      <c r="AX13" s="14">
        <v>8944251.6999999993</v>
      </c>
      <c r="AY13" s="14">
        <v>137130106.19999999</v>
      </c>
      <c r="AZ13" s="14">
        <v>399699160.01999998</v>
      </c>
      <c r="BA13" s="14">
        <v>155915882.33000001</v>
      </c>
      <c r="BB13" s="14">
        <v>7734389.0700000003</v>
      </c>
      <c r="BC13" s="14">
        <v>44340724.400000006</v>
      </c>
      <c r="BD13" s="14">
        <v>1109950875.1900001</v>
      </c>
      <c r="BE13" s="29">
        <f t="shared" si="15"/>
        <v>1109950875.1900001</v>
      </c>
      <c r="BF13" s="14">
        <v>228907028.40000001</v>
      </c>
      <c r="BG13" s="14">
        <v>525637738.82999998</v>
      </c>
      <c r="BH13" s="14">
        <v>162989429.16999999</v>
      </c>
      <c r="BI13" s="14">
        <v>192416678.78999999</v>
      </c>
      <c r="BJ13" s="14">
        <v>147769700.56</v>
      </c>
      <c r="BK13" s="14">
        <v>73504584.230000004</v>
      </c>
      <c r="BL13" s="14">
        <v>74265116.329999998</v>
      </c>
      <c r="BM13" s="14">
        <v>0</v>
      </c>
      <c r="BN13" s="14">
        <v>96996519.640000001</v>
      </c>
      <c r="BO13" s="14">
        <v>8530041.0899999999</v>
      </c>
      <c r="BP13" s="14">
        <v>39229310.469999999</v>
      </c>
      <c r="BQ13" s="14">
        <v>8500517.7300000004</v>
      </c>
      <c r="BR13" s="14">
        <v>3489759.03</v>
      </c>
      <c r="BS13" s="14">
        <v>2192059.7400000002</v>
      </c>
      <c r="BT13" s="14">
        <v>43020203.609999999</v>
      </c>
      <c r="BU13" s="14">
        <v>6642942.2999999998</v>
      </c>
      <c r="BV13" s="14">
        <v>1397523.47</v>
      </c>
      <c r="BW13" s="14">
        <v>6370871558.3800001</v>
      </c>
      <c r="BX13" s="14">
        <v>0</v>
      </c>
      <c r="BY13" s="14">
        <v>-4140648213.5900002</v>
      </c>
      <c r="BZ13" s="14"/>
      <c r="CA13" s="14"/>
      <c r="CB13" s="14">
        <v>6263448877.5699997</v>
      </c>
      <c r="CC13" s="14">
        <v>107422680.81</v>
      </c>
      <c r="CD13" s="14">
        <v>-57339225.840000004</v>
      </c>
      <c r="CE13" s="14"/>
      <c r="CF13" s="14">
        <v>5746680160.3100004</v>
      </c>
      <c r="CG13" s="14">
        <v>6575493392</v>
      </c>
      <c r="CH13" s="14">
        <v>6428730689.5200005</v>
      </c>
      <c r="CI13" s="14">
        <v>2537.8000000000002</v>
      </c>
      <c r="CJ13" s="14">
        <v>57339225.840000004</v>
      </c>
      <c r="CK13" s="14">
        <v>14506940.810000001</v>
      </c>
      <c r="CL13" s="20">
        <f t="shared" si="0"/>
        <v>0.90000863209780524</v>
      </c>
      <c r="CM13" s="20"/>
      <c r="CN13" s="20"/>
      <c r="CO13" s="20">
        <f t="shared" si="1"/>
        <v>-4.7224245553778319</v>
      </c>
      <c r="CP13" s="21">
        <f t="shared" si="2"/>
        <v>-12.296232910292632</v>
      </c>
      <c r="CQ13" s="20"/>
      <c r="CR13" s="24">
        <f t="shared" si="3"/>
        <v>-2079094.8702025376</v>
      </c>
      <c r="CS13" s="24">
        <f t="shared" si="16"/>
        <v>22594.068027425328</v>
      </c>
      <c r="CT13" s="24">
        <f t="shared" si="4"/>
        <v>17.025827486665552</v>
      </c>
      <c r="CU13" s="24">
        <f t="shared" si="5"/>
        <v>82.818928912194494</v>
      </c>
      <c r="CV13" s="24">
        <f t="shared" si="6"/>
        <v>14.011367536610395</v>
      </c>
      <c r="CW13" s="24">
        <f t="shared" si="7"/>
        <v>92.648376996550823</v>
      </c>
      <c r="CX13" s="24">
        <f t="shared" si="8"/>
        <v>2533190.4364094883</v>
      </c>
      <c r="CY13" s="20">
        <f t="shared" si="9"/>
        <v>80.9565553365005</v>
      </c>
      <c r="CZ13" s="20">
        <f t="shared" si="17"/>
        <v>2.2319648691086322</v>
      </c>
      <c r="DA13" s="20">
        <f t="shared" si="10"/>
        <v>1.3253859963931511</v>
      </c>
    </row>
    <row r="14" spans="1:105" ht="15" x14ac:dyDescent="0.25">
      <c r="A14" s="35" t="s">
        <v>23</v>
      </c>
      <c r="B14" s="14">
        <v>2905941831.29</v>
      </c>
      <c r="C14" s="14">
        <v>447099049.95999998</v>
      </c>
      <c r="D14" s="14">
        <v>404590435.25</v>
      </c>
      <c r="E14" s="14">
        <v>585110.37</v>
      </c>
      <c r="F14" s="14">
        <v>1520923.55</v>
      </c>
      <c r="G14" s="14">
        <v>37122604.229999997</v>
      </c>
      <c r="H14" s="14">
        <v>99740100.129999995</v>
      </c>
      <c r="I14" s="29">
        <f t="shared" si="11"/>
        <v>99740100.129999995</v>
      </c>
      <c r="J14" s="14">
        <v>700526.41</v>
      </c>
      <c r="K14" s="14">
        <v>20672604.640000001</v>
      </c>
      <c r="L14" s="14">
        <v>964225.97</v>
      </c>
      <c r="M14" s="14">
        <v>77402743.109999999</v>
      </c>
      <c r="N14" s="14">
        <v>62881.93</v>
      </c>
      <c r="O14" s="14">
        <v>546902032.01999998</v>
      </c>
      <c r="P14" s="14">
        <v>2357725902.5</v>
      </c>
      <c r="Q14" s="14">
        <v>750047300</v>
      </c>
      <c r="R14" s="29">
        <f t="shared" si="12"/>
        <v>750047300</v>
      </c>
      <c r="S14" s="14">
        <v>701987600</v>
      </c>
      <c r="T14" s="14">
        <v>48059700</v>
      </c>
      <c r="U14" s="14">
        <v>0</v>
      </c>
      <c r="V14" s="14">
        <v>1607678602.5</v>
      </c>
      <c r="W14" s="14">
        <v>1250141560.04</v>
      </c>
      <c r="X14" s="14">
        <v>114660107.98</v>
      </c>
      <c r="Y14" s="14">
        <v>40682362.780000001</v>
      </c>
      <c r="Z14" s="14">
        <v>17637891.010000002</v>
      </c>
      <c r="AA14" s="14">
        <v>3747954.71</v>
      </c>
      <c r="AB14" s="14">
        <v>490532.99</v>
      </c>
      <c r="AC14" s="14">
        <v>8778583.2599999998</v>
      </c>
      <c r="AD14" s="14">
        <v>3635632.57</v>
      </c>
      <c r="AE14" s="14">
        <v>3421253.38</v>
      </c>
      <c r="AF14" s="14">
        <v>0</v>
      </c>
      <c r="AG14" s="14">
        <v>20341107.469999999</v>
      </c>
      <c r="AH14" s="14">
        <v>143412011.31999999</v>
      </c>
      <c r="AI14" s="14">
        <v>729604.99</v>
      </c>
      <c r="AJ14" s="29">
        <f t="shared" si="13"/>
        <v>1607678602.5</v>
      </c>
      <c r="AK14" s="14">
        <v>2904627934.52</v>
      </c>
      <c r="AL14" s="14">
        <v>0</v>
      </c>
      <c r="AM14" s="14">
        <v>716415.48</v>
      </c>
      <c r="AN14" s="14">
        <v>0</v>
      </c>
      <c r="AO14" s="14">
        <v>597481.29</v>
      </c>
      <c r="AP14" s="14">
        <v>0</v>
      </c>
      <c r="AQ14" s="14">
        <v>0</v>
      </c>
      <c r="AR14" s="14">
        <v>6643967.3399999999</v>
      </c>
      <c r="AS14" s="14">
        <v>477234406.55000001</v>
      </c>
      <c r="AT14" s="29">
        <f t="shared" si="14"/>
        <v>477234406.55000001</v>
      </c>
      <c r="AU14" s="14">
        <v>571469.52</v>
      </c>
      <c r="AV14" s="14">
        <v>1459845.63</v>
      </c>
      <c r="AW14" s="14">
        <v>94220293.769999996</v>
      </c>
      <c r="AX14" s="14">
        <v>8623717.3200000003</v>
      </c>
      <c r="AY14" s="14">
        <v>79757912.239999995</v>
      </c>
      <c r="AZ14" s="14">
        <v>177299695.56999999</v>
      </c>
      <c r="BA14" s="14">
        <v>84705146.060000002</v>
      </c>
      <c r="BB14" s="14">
        <v>9248933.8800000008</v>
      </c>
      <c r="BC14" s="14">
        <v>21347392.560000002</v>
      </c>
      <c r="BD14" s="14">
        <v>524742892.72000003</v>
      </c>
      <c r="BE14" s="29">
        <f t="shared" si="15"/>
        <v>524742892.72000003</v>
      </c>
      <c r="BF14" s="14">
        <v>133161905.41</v>
      </c>
      <c r="BG14" s="14">
        <v>213628722.05000001</v>
      </c>
      <c r="BH14" s="14">
        <v>85334679.420000002</v>
      </c>
      <c r="BI14" s="14">
        <v>92617585.839999989</v>
      </c>
      <c r="BJ14" s="14">
        <v>93491153.150000006</v>
      </c>
      <c r="BK14" s="14">
        <v>66895417.630000003</v>
      </c>
      <c r="BL14" s="14">
        <v>26595735.520000003</v>
      </c>
      <c r="BM14" s="14">
        <v>188043.29</v>
      </c>
      <c r="BN14" s="14">
        <v>61854593.68</v>
      </c>
      <c r="BO14" s="14">
        <v>702382.39</v>
      </c>
      <c r="BP14" s="14">
        <v>21834053.199999999</v>
      </c>
      <c r="BQ14" s="14">
        <v>7811517.29</v>
      </c>
      <c r="BR14" s="14">
        <v>0</v>
      </c>
      <c r="BS14" s="14">
        <v>981915.59</v>
      </c>
      <c r="BT14" s="14">
        <v>5408672.7400000002</v>
      </c>
      <c r="BU14" s="14">
        <v>504539.08</v>
      </c>
      <c r="BV14" s="14">
        <v>1546286.69</v>
      </c>
      <c r="BW14" s="14">
        <v>2892189317.5100002</v>
      </c>
      <c r="BX14" s="14">
        <v>-30000</v>
      </c>
      <c r="BY14" s="14">
        <v>-1699459076.78</v>
      </c>
      <c r="BZ14" s="14"/>
      <c r="CA14" s="14"/>
      <c r="CB14" s="14">
        <v>2850612616.1300001</v>
      </c>
      <c r="CC14" s="14">
        <v>41576701.380000003</v>
      </c>
      <c r="CD14" s="14">
        <v>-57339225.840000004</v>
      </c>
      <c r="CE14" s="14"/>
      <c r="CF14" s="14">
        <v>2669978739.9699998</v>
      </c>
      <c r="CG14" s="14">
        <v>2924426441.3499999</v>
      </c>
      <c r="CH14" s="14">
        <v>2905941831.29</v>
      </c>
      <c r="CI14" s="14">
        <v>1164.3</v>
      </c>
      <c r="CJ14" s="14">
        <v>13993045.83</v>
      </c>
      <c r="CK14" s="14">
        <v>0</v>
      </c>
      <c r="CL14" s="20">
        <f t="shared" si="0"/>
        <v>0.47325495754658153</v>
      </c>
      <c r="CM14" s="20"/>
      <c r="CN14" s="20"/>
      <c r="CO14" s="20">
        <f t="shared" si="1"/>
        <v>-4.2128905102365843</v>
      </c>
      <c r="CP14" s="21">
        <f t="shared" si="2"/>
        <v>-660.18678895511005</v>
      </c>
      <c r="CQ14" s="20"/>
      <c r="CR14" s="24">
        <f t="shared" si="3"/>
        <v>-2014386.4703426952</v>
      </c>
      <c r="CS14" s="24">
        <f t="shared" si="16"/>
        <v>12018.419505282145</v>
      </c>
      <c r="CT14" s="24">
        <f t="shared" si="4"/>
        <v>18.817966147906276</v>
      </c>
      <c r="CU14" s="24">
        <f t="shared" si="5"/>
        <v>81.134655797750881</v>
      </c>
      <c r="CV14" s="24">
        <f t="shared" si="6"/>
        <v>15.458844524912537</v>
      </c>
      <c r="CW14" s="24">
        <f t="shared" si="7"/>
        <v>88.305044051642597</v>
      </c>
      <c r="CX14" s="24">
        <f t="shared" si="8"/>
        <v>2495870.3352142917</v>
      </c>
      <c r="CY14" s="20">
        <f t="shared" si="9"/>
        <v>81.751213889007772</v>
      </c>
      <c r="CZ14" s="20">
        <f t="shared" si="17"/>
        <v>0.63207642355561899</v>
      </c>
      <c r="DA14" s="20">
        <f t="shared" si="10"/>
        <v>0</v>
      </c>
    </row>
    <row r="15" spans="1:105" ht="15" x14ac:dyDescent="0.25">
      <c r="A15" s="35" t="s">
        <v>24</v>
      </c>
      <c r="B15" s="14">
        <v>5504090629.9700003</v>
      </c>
      <c r="C15" s="14">
        <v>866111444.13</v>
      </c>
      <c r="D15" s="14">
        <v>846638457.35000002</v>
      </c>
      <c r="E15" s="14">
        <v>741539.39</v>
      </c>
      <c r="F15" s="14">
        <v>4264225.24</v>
      </c>
      <c r="G15" s="14">
        <v>9363078.0999999996</v>
      </c>
      <c r="H15" s="14">
        <v>272963332.25999999</v>
      </c>
      <c r="I15" s="29">
        <f t="shared" si="11"/>
        <v>272963332.25999999</v>
      </c>
      <c r="J15" s="14">
        <v>2615438.27</v>
      </c>
      <c r="K15" s="14">
        <v>63455098.060000002</v>
      </c>
      <c r="L15" s="14">
        <v>11571146.699999999</v>
      </c>
      <c r="M15" s="14">
        <v>195321649.22999999</v>
      </c>
      <c r="N15" s="14">
        <v>6360608.5599999996</v>
      </c>
      <c r="O15" s="14">
        <v>1145435384.95</v>
      </c>
      <c r="P15" s="14">
        <v>4353625245.0200005</v>
      </c>
      <c r="Q15" s="14">
        <v>1042218000</v>
      </c>
      <c r="R15" s="29">
        <f t="shared" si="12"/>
        <v>1042218000</v>
      </c>
      <c r="S15" s="14">
        <v>973713800</v>
      </c>
      <c r="T15" s="14">
        <v>68504200</v>
      </c>
      <c r="U15" s="14">
        <v>0</v>
      </c>
      <c r="V15" s="14">
        <v>3311407245.02</v>
      </c>
      <c r="W15" s="14">
        <v>2406493603.54</v>
      </c>
      <c r="X15" s="14">
        <v>240882045.12</v>
      </c>
      <c r="Y15" s="14">
        <v>82573881.170000002</v>
      </c>
      <c r="Z15" s="14">
        <v>38250859.060000002</v>
      </c>
      <c r="AA15" s="14">
        <v>7649991.29</v>
      </c>
      <c r="AB15" s="14">
        <v>1001905.07</v>
      </c>
      <c r="AC15" s="14">
        <v>32129339.800000001</v>
      </c>
      <c r="AD15" s="14">
        <v>9560302.1099999994</v>
      </c>
      <c r="AE15" s="14">
        <v>7922992.6200000001</v>
      </c>
      <c r="AF15" s="14">
        <v>0</v>
      </c>
      <c r="AG15" s="14">
        <v>25272684.649999999</v>
      </c>
      <c r="AH15" s="14">
        <v>458587131.94999999</v>
      </c>
      <c r="AI15" s="14">
        <v>1082508.6399999999</v>
      </c>
      <c r="AJ15" s="29">
        <f t="shared" si="13"/>
        <v>3311407245.02</v>
      </c>
      <c r="AK15" s="14">
        <v>5499060629.9700003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14941104.720000001</v>
      </c>
      <c r="AS15" s="14">
        <v>523276998.05000001</v>
      </c>
      <c r="AT15" s="29">
        <f t="shared" si="14"/>
        <v>523276998.05000001</v>
      </c>
      <c r="AU15" s="14">
        <v>0</v>
      </c>
      <c r="AV15" s="14">
        <v>11684091.67</v>
      </c>
      <c r="AW15" s="14">
        <v>43209230.5</v>
      </c>
      <c r="AX15" s="14">
        <v>20686781.82</v>
      </c>
      <c r="AY15" s="14">
        <v>122976408.28</v>
      </c>
      <c r="AZ15" s="14">
        <v>164698633.75</v>
      </c>
      <c r="BA15" s="14">
        <v>126608697.59</v>
      </c>
      <c r="BB15" s="14">
        <v>13545223.93</v>
      </c>
      <c r="BC15" s="14">
        <v>19867930.510000002</v>
      </c>
      <c r="BD15" s="14">
        <v>871904586.89999998</v>
      </c>
      <c r="BE15" s="29">
        <f t="shared" si="15"/>
        <v>871904586.89999998</v>
      </c>
      <c r="BF15" s="14">
        <v>303191584.79000002</v>
      </c>
      <c r="BG15" s="14">
        <v>266533263.34999999</v>
      </c>
      <c r="BH15" s="14">
        <v>127295551.90000001</v>
      </c>
      <c r="BI15" s="14">
        <v>174884186.86000001</v>
      </c>
      <c r="BJ15" s="14">
        <v>210290751.24000001</v>
      </c>
      <c r="BK15" s="14">
        <v>70036242.579999998</v>
      </c>
      <c r="BL15" s="14">
        <v>140254508.66000003</v>
      </c>
      <c r="BM15" s="14">
        <v>458587131.94999999</v>
      </c>
      <c r="BN15" s="14">
        <v>101808869.31999999</v>
      </c>
      <c r="BO15" s="14">
        <v>5259388.4000000004</v>
      </c>
      <c r="BP15" s="14">
        <v>25835202.379999999</v>
      </c>
      <c r="BQ15" s="14">
        <v>51433702.049999997</v>
      </c>
      <c r="BR15" s="14">
        <v>2211937.5</v>
      </c>
      <c r="BS15" s="14">
        <v>0</v>
      </c>
      <c r="BT15" s="14">
        <v>55664270.450000003</v>
      </c>
      <c r="BU15" s="14">
        <v>49610524.829999998</v>
      </c>
      <c r="BV15" s="14">
        <v>22694628.440000001</v>
      </c>
      <c r="BW15" s="14">
        <v>5472030809.7299995</v>
      </c>
      <c r="BX15" s="14">
        <v>-10000</v>
      </c>
      <c r="BY15" s="14">
        <v>-3077377502.4000001</v>
      </c>
      <c r="BZ15" s="14"/>
      <c r="CA15" s="14"/>
      <c r="CB15" s="14">
        <v>5175544997.96</v>
      </c>
      <c r="CC15" s="14">
        <v>296485811.76999998</v>
      </c>
      <c r="CD15" s="14">
        <v>-29631005.030000001</v>
      </c>
      <c r="CE15" s="14"/>
      <c r="CF15" s="14">
        <v>4784344320.25</v>
      </c>
      <c r="CG15" s="14">
        <v>5500634766</v>
      </c>
      <c r="CH15" s="14">
        <v>5504090629.9700003</v>
      </c>
      <c r="CI15" s="14">
        <v>2396.4</v>
      </c>
      <c r="CJ15" s="14">
        <v>29631005.030000001</v>
      </c>
      <c r="CK15" s="14">
        <v>0</v>
      </c>
      <c r="CL15" s="20">
        <f t="shared" si="0"/>
        <v>0.58247260801690304</v>
      </c>
      <c r="CM15" s="20"/>
      <c r="CN15" s="20"/>
      <c r="CO15" s="20">
        <f t="shared" si="1"/>
        <v>-3.5436393687537695</v>
      </c>
      <c r="CP15" s="21">
        <f t="shared" si="2"/>
        <v>-45.612805830327659</v>
      </c>
      <c r="CQ15" s="20"/>
      <c r="CR15" s="24">
        <f t="shared" si="3"/>
        <v>-1808110.5129944917</v>
      </c>
      <c r="CS15" s="24">
        <f t="shared" si="16"/>
        <v>12364.799294775497</v>
      </c>
      <c r="CT15" s="24">
        <f t="shared" si="4"/>
        <v>20.695058511349554</v>
      </c>
      <c r="CU15" s="24">
        <f t="shared" si="5"/>
        <v>79.097993432635931</v>
      </c>
      <c r="CV15" s="24">
        <f t="shared" si="6"/>
        <v>15.827970898664139</v>
      </c>
      <c r="CW15" s="24">
        <f t="shared" si="7"/>
        <v>90.997322801225707</v>
      </c>
      <c r="CX15" s="24">
        <f t="shared" si="8"/>
        <v>2296816.3203012855</v>
      </c>
      <c r="CY15" s="20">
        <f t="shared" si="9"/>
        <v>75.614168682924614</v>
      </c>
      <c r="CZ15" s="20">
        <f t="shared" si="17"/>
        <v>-6.2826639415533E-2</v>
      </c>
      <c r="DA15" s="20">
        <f t="shared" si="10"/>
        <v>0</v>
      </c>
    </row>
    <row r="16" spans="1:105" ht="15" x14ac:dyDescent="0.25">
      <c r="A16" s="36" t="s">
        <v>10</v>
      </c>
      <c r="B16" s="14">
        <v>3502087552.3899999</v>
      </c>
      <c r="C16" s="14">
        <v>759222235.17999995</v>
      </c>
      <c r="D16" s="14">
        <v>619021877.95000005</v>
      </c>
      <c r="E16" s="14">
        <v>2741762.41</v>
      </c>
      <c r="F16" s="14">
        <v>3009830.82</v>
      </c>
      <c r="G16" s="14">
        <v>108887275.45999999</v>
      </c>
      <c r="H16" s="14">
        <v>128939781.55</v>
      </c>
      <c r="I16" s="29">
        <f t="shared" si="11"/>
        <v>128939781.55000001</v>
      </c>
      <c r="J16" s="14">
        <v>1169994.33</v>
      </c>
      <c r="K16" s="14">
        <v>24073505.420000002</v>
      </c>
      <c r="L16" s="14">
        <v>664303.54</v>
      </c>
      <c r="M16" s="14">
        <v>103031978.26000001</v>
      </c>
      <c r="N16" s="14">
        <v>366.31</v>
      </c>
      <c r="O16" s="14">
        <v>888162383.03999996</v>
      </c>
      <c r="P16" s="14">
        <v>2608663847.3499999</v>
      </c>
      <c r="Q16" s="14">
        <v>607331100</v>
      </c>
      <c r="R16" s="29">
        <f t="shared" si="12"/>
        <v>607331100</v>
      </c>
      <c r="S16" s="14">
        <v>506818000</v>
      </c>
      <c r="T16" s="14">
        <v>100513100</v>
      </c>
      <c r="U16" s="14">
        <v>0</v>
      </c>
      <c r="V16" s="14">
        <v>2001332747.3499999</v>
      </c>
      <c r="W16" s="14">
        <v>1236711993.5</v>
      </c>
      <c r="X16" s="14">
        <v>272438137.31999999</v>
      </c>
      <c r="Y16" s="14">
        <v>51148795.43</v>
      </c>
      <c r="Z16" s="14">
        <v>7230827.0899999999</v>
      </c>
      <c r="AA16" s="14">
        <v>4688099.37</v>
      </c>
      <c r="AB16" s="14">
        <v>606484.81000000006</v>
      </c>
      <c r="AC16" s="14">
        <v>9009375.3699999992</v>
      </c>
      <c r="AD16" s="14">
        <v>7069762.1200000001</v>
      </c>
      <c r="AE16" s="14">
        <v>5626000</v>
      </c>
      <c r="AF16" s="14">
        <v>0</v>
      </c>
      <c r="AG16" s="14">
        <v>18870324.309999999</v>
      </c>
      <c r="AH16" s="14">
        <v>387494512.74000001</v>
      </c>
      <c r="AI16" s="14">
        <v>438435.29</v>
      </c>
      <c r="AJ16" s="29">
        <f t="shared" si="13"/>
        <v>2001332747.3499994</v>
      </c>
      <c r="AK16" s="14">
        <v>3496826230.3899999</v>
      </c>
      <c r="AL16" s="14">
        <v>0</v>
      </c>
      <c r="AM16" s="14">
        <v>5261322</v>
      </c>
      <c r="AN16" s="14">
        <v>30000</v>
      </c>
      <c r="AO16" s="14">
        <v>5000000</v>
      </c>
      <c r="AP16" s="14">
        <v>0</v>
      </c>
      <c r="AQ16" s="14">
        <v>0</v>
      </c>
      <c r="AR16" s="14">
        <v>7180788.2300000004</v>
      </c>
      <c r="AS16" s="14">
        <v>450339428.41000003</v>
      </c>
      <c r="AT16" s="29">
        <f t="shared" si="14"/>
        <v>450339428.40999997</v>
      </c>
      <c r="AU16" s="14">
        <v>0</v>
      </c>
      <c r="AV16" s="14">
        <v>0</v>
      </c>
      <c r="AW16" s="14">
        <v>6613522.5</v>
      </c>
      <c r="AX16" s="14">
        <v>0</v>
      </c>
      <c r="AY16" s="14">
        <v>81263162.189999998</v>
      </c>
      <c r="AZ16" s="14">
        <v>162851122.11000001</v>
      </c>
      <c r="BA16" s="14">
        <v>93285799.599999994</v>
      </c>
      <c r="BB16" s="14">
        <v>12506047.199999999</v>
      </c>
      <c r="BC16" s="14">
        <v>93819774.809999987</v>
      </c>
      <c r="BD16" s="14">
        <v>679880078.38</v>
      </c>
      <c r="BE16" s="29">
        <f t="shared" si="15"/>
        <v>679880078.37999988</v>
      </c>
      <c r="BF16" s="14">
        <v>153421554.41999999</v>
      </c>
      <c r="BG16" s="14">
        <v>268617633.88999999</v>
      </c>
      <c r="BH16" s="14">
        <v>87813779.939999998</v>
      </c>
      <c r="BI16" s="14">
        <v>170027110.13</v>
      </c>
      <c r="BJ16" s="14">
        <v>158483815.97</v>
      </c>
      <c r="BK16" s="14">
        <v>93060656.25</v>
      </c>
      <c r="BL16" s="14">
        <v>65423159.719999999</v>
      </c>
      <c r="BM16" s="14">
        <v>188271910.84</v>
      </c>
      <c r="BN16" s="14">
        <v>56738831.920000002</v>
      </c>
      <c r="BO16" s="14">
        <v>2445954.67</v>
      </c>
      <c r="BP16" s="14">
        <v>17532406</v>
      </c>
      <c r="BQ16" s="14">
        <v>14401491.810000001</v>
      </c>
      <c r="BR16" s="14">
        <v>0</v>
      </c>
      <c r="BS16" s="14">
        <v>963837.83</v>
      </c>
      <c r="BT16" s="14">
        <v>15858887.630000001</v>
      </c>
      <c r="BU16" s="14">
        <v>458428</v>
      </c>
      <c r="BV16" s="14">
        <v>8255103.9400000004</v>
      </c>
      <c r="BW16" s="14">
        <v>3546512197.29</v>
      </c>
      <c r="BX16" s="14"/>
      <c r="BY16" s="14">
        <v>-1851379058.0799999</v>
      </c>
      <c r="BZ16" s="14"/>
      <c r="CA16" s="14"/>
      <c r="CB16" s="14">
        <v>3443925354.4300003</v>
      </c>
      <c r="CC16" s="14">
        <f>BY16+CA16</f>
        <v>-1851379058.0799999</v>
      </c>
      <c r="CD16" s="14">
        <v>185783593.33000001</v>
      </c>
      <c r="CE16" s="14"/>
      <c r="CF16" s="14">
        <v>2971471095.8099999</v>
      </c>
      <c r="CG16" s="14">
        <v>3643204455</v>
      </c>
      <c r="CH16" s="14">
        <v>3502087552.3899999</v>
      </c>
      <c r="CI16" s="14">
        <v>1449</v>
      </c>
      <c r="CJ16" s="14">
        <v>-44773589.020000003</v>
      </c>
      <c r="CK16" s="14">
        <v>0</v>
      </c>
      <c r="CL16" s="20">
        <f t="shared" si="0"/>
        <v>54.525800039945679</v>
      </c>
      <c r="CM16" s="20"/>
      <c r="CN16" s="20"/>
      <c r="CO16" s="20">
        <f t="shared" si="1"/>
        <v>-2.8775868473971782</v>
      </c>
      <c r="CP16" s="21">
        <f t="shared" si="2"/>
        <v>5054132.9048893014</v>
      </c>
      <c r="CQ16" s="20"/>
      <c r="CR16" s="24">
        <f t="shared" si="3"/>
        <v>-486117.51526570076</v>
      </c>
      <c r="CS16" s="24">
        <f t="shared" si="16"/>
        <v>-30899.647356797796</v>
      </c>
      <c r="CT16" s="24">
        <f t="shared" si="4"/>
        <v>25.360931257240377</v>
      </c>
      <c r="CU16" s="24">
        <f t="shared" si="5"/>
        <v>74.488824403311028</v>
      </c>
      <c r="CV16" s="24">
        <f t="shared" si="6"/>
        <v>21.407574341916693</v>
      </c>
      <c r="CW16" s="24">
        <f t="shared" si="7"/>
        <v>87.79031541072078</v>
      </c>
      <c r="CX16" s="24">
        <f t="shared" si="8"/>
        <v>2416899.6220772946</v>
      </c>
      <c r="CY16" s="20">
        <f t="shared" si="9"/>
        <v>85.482367827979388</v>
      </c>
      <c r="CZ16" s="20">
        <f t="shared" si="17"/>
        <v>3.8734280316419998</v>
      </c>
      <c r="DA16" s="20">
        <f t="shared" si="10"/>
        <v>0</v>
      </c>
    </row>
    <row r="17" spans="1:105" ht="15" x14ac:dyDescent="0.25">
      <c r="A17" s="36" t="s">
        <v>11</v>
      </c>
      <c r="B17" s="14">
        <v>3475464104.2800002</v>
      </c>
      <c r="C17" s="14">
        <v>363742045.61000001</v>
      </c>
      <c r="D17" s="14">
        <v>297678623.27999997</v>
      </c>
      <c r="E17" s="14">
        <v>143645</v>
      </c>
      <c r="F17" s="14">
        <v>21703458.91</v>
      </c>
      <c r="G17" s="14">
        <v>39606757.890000001</v>
      </c>
      <c r="H17" s="14">
        <v>92702882.390000001</v>
      </c>
      <c r="I17" s="29">
        <f t="shared" si="11"/>
        <v>92702882.390000015</v>
      </c>
      <c r="J17" s="14">
        <v>820272.58</v>
      </c>
      <c r="K17" s="14">
        <v>15508238.869999999</v>
      </c>
      <c r="L17" s="14">
        <v>490810.26</v>
      </c>
      <c r="M17" s="14">
        <v>75883560.680000007</v>
      </c>
      <c r="N17" s="14">
        <v>38909.019999999997</v>
      </c>
      <c r="O17" s="14">
        <v>456483837.01999998</v>
      </c>
      <c r="P17" s="14">
        <v>3012664784.79</v>
      </c>
      <c r="Q17" s="14">
        <v>728341100</v>
      </c>
      <c r="R17" s="29">
        <f t="shared" si="12"/>
        <v>728341100</v>
      </c>
      <c r="S17" s="14">
        <v>678737900</v>
      </c>
      <c r="T17" s="14">
        <v>49603200</v>
      </c>
      <c r="U17" s="14">
        <v>0</v>
      </c>
      <c r="V17" s="14">
        <v>2284323684.79</v>
      </c>
      <c r="W17" s="14">
        <v>1748322717.2</v>
      </c>
      <c r="X17" s="14">
        <v>147744829.87</v>
      </c>
      <c r="Y17" s="14">
        <v>35758343.609999999</v>
      </c>
      <c r="Z17" s="14">
        <v>48329000</v>
      </c>
      <c r="AA17" s="14">
        <v>3460621.69</v>
      </c>
      <c r="AB17" s="14">
        <v>471452.01</v>
      </c>
      <c r="AC17" s="14">
        <v>50429733.100000001</v>
      </c>
      <c r="AD17" s="14">
        <v>11150677.050000001</v>
      </c>
      <c r="AE17" s="14">
        <v>3112455.02</v>
      </c>
      <c r="AF17" s="14">
        <v>0</v>
      </c>
      <c r="AG17" s="14">
        <v>12098595.93</v>
      </c>
      <c r="AH17" s="14">
        <v>223208315.68000001</v>
      </c>
      <c r="AI17" s="14">
        <v>236943.63</v>
      </c>
      <c r="AJ17" s="29">
        <f t="shared" si="13"/>
        <v>2284323684.79</v>
      </c>
      <c r="AK17" s="14">
        <v>3469148621.8099999</v>
      </c>
      <c r="AL17" s="14">
        <v>0</v>
      </c>
      <c r="AM17" s="14">
        <v>0</v>
      </c>
      <c r="AN17" s="14">
        <v>0</v>
      </c>
      <c r="AO17" s="14">
        <v>4761542.47</v>
      </c>
      <c r="AP17" s="14">
        <v>1553940</v>
      </c>
      <c r="AQ17" s="14">
        <v>0</v>
      </c>
      <c r="AR17" s="14">
        <v>6061698.5</v>
      </c>
      <c r="AS17" s="14">
        <v>372835969.88</v>
      </c>
      <c r="AT17" s="29">
        <f t="shared" si="14"/>
        <v>372835969.87999994</v>
      </c>
      <c r="AU17" s="14">
        <v>0</v>
      </c>
      <c r="AV17" s="14">
        <v>0</v>
      </c>
      <c r="AW17" s="14">
        <v>26689588.66</v>
      </c>
      <c r="AX17" s="14">
        <v>6132658.0800000001</v>
      </c>
      <c r="AY17" s="14">
        <v>98842056.409999996</v>
      </c>
      <c r="AZ17" s="14">
        <v>137744172.63</v>
      </c>
      <c r="BA17" s="14">
        <v>55165214.460000001</v>
      </c>
      <c r="BB17" s="14">
        <v>13894642.199999999</v>
      </c>
      <c r="BC17" s="14">
        <v>34367637.439999998</v>
      </c>
      <c r="BD17" s="14">
        <v>510141790.06</v>
      </c>
      <c r="BE17" s="29">
        <f t="shared" si="15"/>
        <v>510141790.06</v>
      </c>
      <c r="BF17" s="14">
        <v>145182382.91999999</v>
      </c>
      <c r="BG17" s="14">
        <v>186391208.34</v>
      </c>
      <c r="BH17" s="14">
        <v>86056777.049999997</v>
      </c>
      <c r="BI17" s="14">
        <v>92511421.750000015</v>
      </c>
      <c r="BJ17" s="14">
        <v>114924217.93000001</v>
      </c>
      <c r="BK17" s="14">
        <v>48227344.32</v>
      </c>
      <c r="BL17" s="14">
        <v>66696873.610000007</v>
      </c>
      <c r="BM17" s="14">
        <v>34979824.450000003</v>
      </c>
      <c r="BN17" s="14">
        <v>46380665.210000001</v>
      </c>
      <c r="BO17" s="14">
        <v>0</v>
      </c>
      <c r="BP17" s="14">
        <v>19629876.59</v>
      </c>
      <c r="BQ17" s="14">
        <v>30058397.18</v>
      </c>
      <c r="BR17" s="14">
        <v>0</v>
      </c>
      <c r="BS17" s="14">
        <v>1510726.55</v>
      </c>
      <c r="BT17" s="14">
        <v>86574848.819999993</v>
      </c>
      <c r="BU17" s="14">
        <v>1440683.92</v>
      </c>
      <c r="BV17" s="14">
        <v>4999328.25</v>
      </c>
      <c r="BW17" s="14">
        <v>3499205810.3099999</v>
      </c>
      <c r="BX17" s="14">
        <v>-280000</v>
      </c>
      <c r="BY17" s="14">
        <v>7157083.79</v>
      </c>
      <c r="BZ17" s="14"/>
      <c r="CA17" s="14"/>
      <c r="CB17" s="14">
        <v>3361283293.4899998</v>
      </c>
      <c r="CC17" s="14">
        <f>BY17+CA17</f>
        <v>7157083.79</v>
      </c>
      <c r="CD17" s="14">
        <v>24841719.280000001</v>
      </c>
      <c r="CE17" s="14"/>
      <c r="CF17" s="14">
        <v>3094660923.4299998</v>
      </c>
      <c r="CG17" s="14">
        <v>3660191789.5999999</v>
      </c>
      <c r="CH17" s="14">
        <v>3475464104.2800002</v>
      </c>
      <c r="CI17" s="14">
        <v>1161.2</v>
      </c>
      <c r="CJ17" s="14">
        <v>31922776.379999999</v>
      </c>
      <c r="CK17" s="14">
        <v>-24841719.280000001</v>
      </c>
      <c r="CL17" s="20">
        <f t="shared" si="0"/>
        <v>3.0794082110703358</v>
      </c>
      <c r="CM17" s="20"/>
      <c r="CN17" s="20"/>
      <c r="CO17" s="20">
        <f t="shared" si="1"/>
        <v>-6.364050046997126</v>
      </c>
      <c r="CP17" s="21">
        <f t="shared" si="2"/>
        <v>-182.94407749154311</v>
      </c>
      <c r="CQ17" s="20"/>
      <c r="CR17" s="24">
        <f t="shared" si="3"/>
        <v>-2507746.6838442986</v>
      </c>
      <c r="CS17" s="24">
        <f t="shared" si="16"/>
        <v>27491.195642438855</v>
      </c>
      <c r="CT17" s="24">
        <f t="shared" si="4"/>
        <v>13.133351814449545</v>
      </c>
      <c r="CU17" s="24">
        <f t="shared" si="5"/>
        <v>86.683812417453339</v>
      </c>
      <c r="CV17" s="24">
        <f t="shared" si="6"/>
        <v>10.394988615367428</v>
      </c>
      <c r="CW17" s="24">
        <f t="shared" si="7"/>
        <v>97.35039990910802</v>
      </c>
      <c r="CX17" s="24">
        <f t="shared" si="8"/>
        <v>2992993.5448501552</v>
      </c>
      <c r="CY17" s="20">
        <f t="shared" si="9"/>
        <v>79.683444650432023</v>
      </c>
      <c r="CZ17" s="20">
        <f t="shared" si="17"/>
        <v>5.0469400495591916</v>
      </c>
      <c r="DA17" s="20">
        <f t="shared" si="10"/>
        <v>-5.4424351671183429</v>
      </c>
    </row>
    <row r="18" spans="1:105" ht="15" x14ac:dyDescent="0.25">
      <c r="A18" s="36" t="s">
        <v>12</v>
      </c>
      <c r="B18" s="14">
        <v>2821193183.1999998</v>
      </c>
      <c r="C18" s="14">
        <v>392399301.5</v>
      </c>
      <c r="D18" s="14">
        <v>358094802.33999997</v>
      </c>
      <c r="E18" s="14">
        <v>888254.94</v>
      </c>
      <c r="F18" s="14">
        <v>1648777.86</v>
      </c>
      <c r="G18" s="14">
        <v>28754997.789999999</v>
      </c>
      <c r="H18" s="14">
        <v>96046427.969999999</v>
      </c>
      <c r="I18" s="29">
        <f t="shared" si="11"/>
        <v>96046427.969999999</v>
      </c>
      <c r="J18" s="14">
        <v>1198845.29</v>
      </c>
      <c r="K18" s="14">
        <v>17745707.870000001</v>
      </c>
      <c r="L18" s="14">
        <v>827643.04</v>
      </c>
      <c r="M18" s="14">
        <v>76274231.769999996</v>
      </c>
      <c r="N18" s="14">
        <v>528552.18000000005</v>
      </c>
      <c r="O18" s="14">
        <v>508974281.64999998</v>
      </c>
      <c r="P18" s="14">
        <v>2311135766.3600001</v>
      </c>
      <c r="Q18" s="14">
        <v>755930100</v>
      </c>
      <c r="R18" s="29">
        <f t="shared" si="12"/>
        <v>755930100</v>
      </c>
      <c r="S18" s="14">
        <v>623714000</v>
      </c>
      <c r="T18" s="14">
        <v>132216100</v>
      </c>
      <c r="U18" s="14">
        <v>0</v>
      </c>
      <c r="V18" s="14">
        <v>1555205666.3599999</v>
      </c>
      <c r="W18" s="14">
        <v>982868814.51999998</v>
      </c>
      <c r="X18" s="14">
        <v>243030576.86000001</v>
      </c>
      <c r="Y18" s="14">
        <v>41985152.390000001</v>
      </c>
      <c r="Z18" s="14">
        <v>21375578.949999999</v>
      </c>
      <c r="AA18" s="14">
        <v>2806399.61</v>
      </c>
      <c r="AB18" s="14">
        <v>42167.519999999997</v>
      </c>
      <c r="AC18" s="14">
        <v>11952379.960000001</v>
      </c>
      <c r="AD18" s="14">
        <v>8272162.2199999997</v>
      </c>
      <c r="AE18" s="14">
        <v>3289199.5</v>
      </c>
      <c r="AF18" s="14">
        <v>0</v>
      </c>
      <c r="AG18" s="14">
        <v>16434562.09</v>
      </c>
      <c r="AH18" s="14">
        <v>222421022.90000001</v>
      </c>
      <c r="AI18" s="14">
        <v>727649.84</v>
      </c>
      <c r="AJ18" s="29">
        <f>SUM(W18:AI18)</f>
        <v>1555205666.3600001</v>
      </c>
      <c r="AK18" s="14">
        <v>2820110048.0100002</v>
      </c>
      <c r="AL18" s="14">
        <v>33918.19</v>
      </c>
      <c r="AM18" s="14">
        <v>0</v>
      </c>
      <c r="AN18" s="14">
        <v>0</v>
      </c>
      <c r="AO18" s="14">
        <v>0</v>
      </c>
      <c r="AP18" s="14">
        <v>1049217</v>
      </c>
      <c r="AQ18" s="14">
        <v>0</v>
      </c>
      <c r="AR18" s="14">
        <v>7304687.9299999997</v>
      </c>
      <c r="AS18" s="14">
        <v>394547991.11000001</v>
      </c>
      <c r="AT18" s="29">
        <f t="shared" si="14"/>
        <v>394547991.11000001</v>
      </c>
      <c r="AU18" s="14">
        <v>0</v>
      </c>
      <c r="AV18" s="14">
        <v>0</v>
      </c>
      <c r="AW18" s="14">
        <v>36680255.299999997</v>
      </c>
      <c r="AX18" s="14">
        <v>4955891.4800000004</v>
      </c>
      <c r="AY18" s="14">
        <v>58532590.909999996</v>
      </c>
      <c r="AZ18" s="14">
        <v>165623836.91999999</v>
      </c>
      <c r="BA18" s="14">
        <v>87427558.510000005</v>
      </c>
      <c r="BB18" s="14">
        <v>13489982.67</v>
      </c>
      <c r="BC18" s="14">
        <v>27837875.319999997</v>
      </c>
      <c r="BD18" s="14">
        <v>487057886.73000002</v>
      </c>
      <c r="BE18" s="29">
        <f t="shared" si="15"/>
        <v>487057886.72999996</v>
      </c>
      <c r="BF18" s="14">
        <v>109676421.66</v>
      </c>
      <c r="BG18" s="14">
        <v>182667491.12</v>
      </c>
      <c r="BH18" s="14">
        <v>78231624.120000005</v>
      </c>
      <c r="BI18" s="14">
        <v>116482349.82999998</v>
      </c>
      <c r="BJ18" s="14">
        <v>99994973.659999996</v>
      </c>
      <c r="BK18" s="14">
        <v>60062171.079999998</v>
      </c>
      <c r="BL18" s="14">
        <v>39932802.579999998</v>
      </c>
      <c r="BM18" s="14">
        <v>0</v>
      </c>
      <c r="BN18" s="14">
        <v>44102434.609999999</v>
      </c>
      <c r="BO18" s="14">
        <v>302316.18</v>
      </c>
      <c r="BP18" s="14">
        <v>25535614.359999999</v>
      </c>
      <c r="BQ18" s="14">
        <v>4603169.67</v>
      </c>
      <c r="BR18" s="14">
        <v>0</v>
      </c>
      <c r="BS18" s="14">
        <v>1329187.04</v>
      </c>
      <c r="BT18" s="14">
        <v>25485091.18</v>
      </c>
      <c r="BU18" s="14">
        <v>1734694.77</v>
      </c>
      <c r="BV18" s="14">
        <v>9042055.1500000004</v>
      </c>
      <c r="BW18" s="14">
        <v>2835895555.77</v>
      </c>
      <c r="BX18" s="14">
        <v>0</v>
      </c>
      <c r="BY18" s="14">
        <v>-1712825612.7</v>
      </c>
      <c r="BZ18" s="14"/>
      <c r="CA18" s="14"/>
      <c r="CB18" s="14">
        <v>2759997381.0299997</v>
      </c>
      <c r="CC18" s="14">
        <v>75898174.739999995</v>
      </c>
      <c r="CD18" s="14">
        <v>15439776.550000001</v>
      </c>
      <c r="CE18" s="14"/>
      <c r="CF18" s="14">
        <v>2484908064.3200002</v>
      </c>
      <c r="CG18" s="14">
        <v>2877028727.1900001</v>
      </c>
      <c r="CH18" s="14">
        <v>2821193183.1999998</v>
      </c>
      <c r="CI18" s="14">
        <v>1123.4000000000001</v>
      </c>
      <c r="CJ18" s="14">
        <v>-15439776.550000001</v>
      </c>
      <c r="CK18" s="14">
        <v>0</v>
      </c>
      <c r="CL18" s="20">
        <f t="shared" si="0"/>
        <v>-0.52114022738859134</v>
      </c>
      <c r="CM18" s="20"/>
      <c r="CN18" s="20"/>
      <c r="CO18" s="20">
        <f t="shared" si="1"/>
        <v>-4.650571219088766</v>
      </c>
      <c r="CP18" s="21">
        <f t="shared" si="2"/>
        <v>-142.59637063648091</v>
      </c>
      <c r="CQ18" s="20"/>
      <c r="CR18" s="24">
        <f t="shared" si="3"/>
        <v>-2089593.9347516459</v>
      </c>
      <c r="CS18" s="24">
        <f t="shared" si="16"/>
        <v>-13743.792549403595</v>
      </c>
      <c r="CT18" s="24">
        <f t="shared" si="4"/>
        <v>17.313444977063565</v>
      </c>
      <c r="CU18" s="24">
        <f t="shared" si="5"/>
        <v>81.920507256385193</v>
      </c>
      <c r="CV18" s="24">
        <f t="shared" si="6"/>
        <v>13.836874235428464</v>
      </c>
      <c r="CW18" s="24">
        <f t="shared" si="7"/>
        <v>93.006892268766762</v>
      </c>
      <c r="CX18" s="24">
        <f t="shared" si="8"/>
        <v>2511298.8990564356</v>
      </c>
      <c r="CY18" s="20">
        <f t="shared" si="9"/>
        <v>77.096096138279208</v>
      </c>
      <c r="CZ18" s="20">
        <f t="shared" si="17"/>
        <v>1.9407364084450744</v>
      </c>
      <c r="DA18" s="20">
        <f t="shared" si="10"/>
        <v>0</v>
      </c>
    </row>
    <row r="19" spans="1:105" s="45" customFormat="1" ht="15" x14ac:dyDescent="0.25">
      <c r="A19" s="36" t="s">
        <v>13</v>
      </c>
      <c r="B19" s="14">
        <v>1170167727.3099999</v>
      </c>
      <c r="C19" s="14">
        <v>240774197.31</v>
      </c>
      <c r="D19" s="14">
        <v>223236483.22999999</v>
      </c>
      <c r="E19" s="14">
        <v>750792.46</v>
      </c>
      <c r="F19" s="14">
        <v>8931273.3000000007</v>
      </c>
      <c r="G19" s="14">
        <v>7276351.1100000003</v>
      </c>
      <c r="H19" s="14">
        <v>96787443.879999995</v>
      </c>
      <c r="I19" s="29">
        <f>SUM(J19:M19)</f>
        <v>86787443.88000001</v>
      </c>
      <c r="J19" s="14">
        <v>627574.24</v>
      </c>
      <c r="K19" s="14">
        <v>4618145.5599999996</v>
      </c>
      <c r="L19" s="14">
        <v>782945.1</v>
      </c>
      <c r="M19" s="14">
        <v>80758778.980000004</v>
      </c>
      <c r="N19" s="14">
        <v>181807.56</v>
      </c>
      <c r="O19" s="14">
        <v>337743448.75</v>
      </c>
      <c r="P19" s="14">
        <v>829578678.55999994</v>
      </c>
      <c r="Q19" s="14">
        <v>670597900</v>
      </c>
      <c r="R19" s="29">
        <f t="shared" si="12"/>
        <v>670597900</v>
      </c>
      <c r="S19" s="14">
        <v>663898500</v>
      </c>
      <c r="T19" s="14">
        <v>6699400</v>
      </c>
      <c r="U19" s="14">
        <v>0</v>
      </c>
      <c r="V19" s="14">
        <v>158980778.56</v>
      </c>
      <c r="W19" s="14">
        <v>0</v>
      </c>
      <c r="X19" s="14">
        <v>0</v>
      </c>
      <c r="Y19" s="14">
        <v>0</v>
      </c>
      <c r="Z19" s="14">
        <v>0</v>
      </c>
      <c r="AA19" s="14">
        <v>3440900</v>
      </c>
      <c r="AB19" s="14">
        <v>439294.14</v>
      </c>
      <c r="AC19" s="14">
        <v>12816359.039999999</v>
      </c>
      <c r="AD19" s="14">
        <v>4230226.68</v>
      </c>
      <c r="AE19" s="14">
        <v>3371095.16</v>
      </c>
      <c r="AF19" s="14">
        <v>0</v>
      </c>
      <c r="AG19" s="14">
        <v>0</v>
      </c>
      <c r="AH19" s="14">
        <v>134682903.53999999</v>
      </c>
      <c r="AI19" s="14">
        <v>0</v>
      </c>
      <c r="AJ19" s="29">
        <f>SUM(W19:AI19)</f>
        <v>158980778.56</v>
      </c>
      <c r="AK19" s="14">
        <v>1167322127.3099999</v>
      </c>
      <c r="AL19" s="14">
        <v>0</v>
      </c>
      <c r="AM19" s="14">
        <v>2765600</v>
      </c>
      <c r="AN19" s="14">
        <v>0</v>
      </c>
      <c r="AO19" s="14">
        <v>80000</v>
      </c>
      <c r="AP19" s="14">
        <v>0</v>
      </c>
      <c r="AQ19" s="14">
        <v>0</v>
      </c>
      <c r="AR19" s="14">
        <v>4610195.05</v>
      </c>
      <c r="AS19" s="14">
        <v>383958304.45999998</v>
      </c>
      <c r="AT19" s="29">
        <f t="shared" si="14"/>
        <v>383958304.45999998</v>
      </c>
      <c r="AU19" s="14">
        <v>0</v>
      </c>
      <c r="AV19" s="14">
        <v>0</v>
      </c>
      <c r="AW19" s="14">
        <v>39199974.18</v>
      </c>
      <c r="AX19" s="14">
        <v>0</v>
      </c>
      <c r="AY19" s="14">
        <v>38287595.159999996</v>
      </c>
      <c r="AZ19" s="14">
        <v>153007143.33000001</v>
      </c>
      <c r="BA19" s="14">
        <v>90141663.359999999</v>
      </c>
      <c r="BB19" s="14">
        <v>8647160.5800000001</v>
      </c>
      <c r="BC19" s="14">
        <v>54674767.849999964</v>
      </c>
      <c r="BD19" s="14">
        <v>462079087.32999998</v>
      </c>
      <c r="BE19" s="29">
        <f t="shared" si="15"/>
        <v>462079087.32999998</v>
      </c>
      <c r="BF19" s="14">
        <v>120009471.63</v>
      </c>
      <c r="BG19" s="14">
        <v>114913197.33</v>
      </c>
      <c r="BH19" s="14">
        <v>80662152.540000007</v>
      </c>
      <c r="BI19" s="14">
        <v>146494265.82999998</v>
      </c>
      <c r="BJ19" s="14">
        <v>79944606.609999999</v>
      </c>
      <c r="BK19" s="14">
        <v>27295419.18</v>
      </c>
      <c r="BL19" s="14">
        <v>52649187.43</v>
      </c>
      <c r="BM19" s="14">
        <v>135142532.16</v>
      </c>
      <c r="BN19" s="14">
        <v>51465559.43</v>
      </c>
      <c r="BO19" s="14">
        <v>871834</v>
      </c>
      <c r="BP19" s="14">
        <v>14695697.15</v>
      </c>
      <c r="BQ19" s="14">
        <v>6006199.6399999997</v>
      </c>
      <c r="BR19" s="14">
        <v>991341.45</v>
      </c>
      <c r="BS19" s="14">
        <v>2814723.04</v>
      </c>
      <c r="BT19" s="14">
        <v>27800575.789999999</v>
      </c>
      <c r="BU19" s="14">
        <v>2861477.7</v>
      </c>
      <c r="BV19" s="14">
        <v>1887712.56</v>
      </c>
      <c r="BW19" s="14">
        <v>1178165031.2</v>
      </c>
      <c r="BX19" s="14">
        <v>0</v>
      </c>
      <c r="BY19" s="14">
        <v>8567446.5999999996</v>
      </c>
      <c r="BZ19" s="14"/>
      <c r="CA19" s="14"/>
      <c r="CB19" s="14">
        <v>2672838315.3499999</v>
      </c>
      <c r="CC19" s="14">
        <v>33879669.799999997</v>
      </c>
      <c r="CD19" s="14">
        <v>8567446.5999999996</v>
      </c>
      <c r="CE19" s="14"/>
      <c r="CF19" s="14">
        <v>931804820.94000006</v>
      </c>
      <c r="CG19" s="14">
        <v>1155256266</v>
      </c>
      <c r="CH19" s="14">
        <v>1170167727.3099999</v>
      </c>
      <c r="CI19" s="17"/>
      <c r="CJ19" s="14">
        <v>-8567446.5999999996</v>
      </c>
      <c r="CK19" s="14">
        <v>0</v>
      </c>
      <c r="CL19" s="20">
        <f t="shared" si="0"/>
        <v>-131.3102576647064</v>
      </c>
      <c r="CM19" s="20"/>
      <c r="CN19" s="20"/>
      <c r="CO19" s="20">
        <f t="shared" si="1"/>
        <v>-6.9180747727362943</v>
      </c>
      <c r="CP19" s="21">
        <f t="shared" si="2"/>
        <v>-185.34907041269349</v>
      </c>
      <c r="CQ19" s="20"/>
      <c r="CR19" s="24" t="e">
        <f t="shared" si="3"/>
        <v>#DIV/0!</v>
      </c>
      <c r="CS19" s="24" t="e">
        <f t="shared" si="16"/>
        <v>#DIV/0!</v>
      </c>
      <c r="CT19" s="24">
        <f t="shared" si="4"/>
        <v>28.847286872796609</v>
      </c>
      <c r="CU19" s="24">
        <f t="shared" si="5"/>
        <v>70.893997432919164</v>
      </c>
      <c r="CV19" s="24">
        <f t="shared" si="6"/>
        <v>20.436372743533521</v>
      </c>
      <c r="CW19" s="24">
        <f t="shared" si="7"/>
        <v>89.029232293853681</v>
      </c>
      <c r="CX19" s="24" t="e">
        <f t="shared" si="8"/>
        <v>#DIV/0!</v>
      </c>
      <c r="CY19" s="20">
        <f t="shared" si="9"/>
        <v>71.289079981007333</v>
      </c>
      <c r="CZ19" s="20">
        <f t="shared" si="17"/>
        <v>-1.290749225851846</v>
      </c>
      <c r="DA19" s="20">
        <f t="shared" si="10"/>
        <v>0</v>
      </c>
    </row>
    <row r="20" spans="1:105" ht="15" x14ac:dyDescent="0.25">
      <c r="A20" s="36" t="s">
        <v>14</v>
      </c>
      <c r="B20" s="14">
        <v>4013443121.5100002</v>
      </c>
      <c r="C20" s="14">
        <v>1106058852.1400001</v>
      </c>
      <c r="D20" s="14">
        <v>1047033810.1799999</v>
      </c>
      <c r="E20" s="14">
        <v>2968035.56</v>
      </c>
      <c r="F20" s="14">
        <v>3394672.23</v>
      </c>
      <c r="G20" s="14">
        <v>33392615.879999999</v>
      </c>
      <c r="H20" s="14">
        <v>215080976.72999999</v>
      </c>
      <c r="I20" s="29">
        <f t="shared" si="11"/>
        <v>215080976.72999999</v>
      </c>
      <c r="J20" s="14">
        <v>1841704.55</v>
      </c>
      <c r="K20" s="14">
        <v>47645537.170000002</v>
      </c>
      <c r="L20" s="14">
        <v>4004531.13</v>
      </c>
      <c r="M20" s="14">
        <v>161589203.88</v>
      </c>
      <c r="N20" s="14">
        <v>2185573.84</v>
      </c>
      <c r="O20" s="14">
        <v>1323325402.71</v>
      </c>
      <c r="P20" s="14">
        <v>2689180180.5300002</v>
      </c>
      <c r="Q20" s="14">
        <v>1055296475</v>
      </c>
      <c r="R20" s="29">
        <f t="shared" si="12"/>
        <v>1055296475</v>
      </c>
      <c r="S20" s="14">
        <v>1020462500</v>
      </c>
      <c r="T20" s="14">
        <v>34833975</v>
      </c>
      <c r="U20" s="14">
        <v>0</v>
      </c>
      <c r="V20" s="14">
        <v>1633883705.53</v>
      </c>
      <c r="W20" s="14">
        <v>0</v>
      </c>
      <c r="X20" s="14">
        <v>0</v>
      </c>
      <c r="Y20" s="14">
        <v>9861048</v>
      </c>
      <c r="Z20" s="14">
        <v>0</v>
      </c>
      <c r="AA20" s="14">
        <v>8765499.4700000007</v>
      </c>
      <c r="AB20" s="14">
        <v>1149452.9099999999</v>
      </c>
      <c r="AC20" s="14">
        <v>2706467.67</v>
      </c>
      <c r="AD20" s="14">
        <v>30952012.780000001</v>
      </c>
      <c r="AE20" s="14">
        <v>0</v>
      </c>
      <c r="AF20" s="14">
        <v>0</v>
      </c>
      <c r="AG20" s="14">
        <v>0</v>
      </c>
      <c r="AH20" s="14">
        <v>1580449224.7</v>
      </c>
      <c r="AI20" s="14">
        <v>0</v>
      </c>
      <c r="AJ20" s="29">
        <f t="shared" si="13"/>
        <v>1633883705.53</v>
      </c>
      <c r="AK20" s="14">
        <v>4012505583.2399998</v>
      </c>
      <c r="AL20" s="14">
        <v>932538.27</v>
      </c>
      <c r="AM20" s="14">
        <v>932538.27</v>
      </c>
      <c r="AN20" s="14">
        <v>0</v>
      </c>
      <c r="AO20" s="14">
        <v>0</v>
      </c>
      <c r="AP20" s="14">
        <v>0</v>
      </c>
      <c r="AQ20" s="14">
        <v>0</v>
      </c>
      <c r="AR20" s="14">
        <v>10569605.960000001</v>
      </c>
      <c r="AS20" s="14">
        <v>738180168.98000002</v>
      </c>
      <c r="AT20" s="29">
        <f t="shared" si="14"/>
        <v>738180168.98000002</v>
      </c>
      <c r="AU20" s="14">
        <v>0</v>
      </c>
      <c r="AV20" s="14">
        <v>0</v>
      </c>
      <c r="AW20" s="14">
        <v>51698250.850000001</v>
      </c>
      <c r="AX20" s="14">
        <v>38166771.060000002</v>
      </c>
      <c r="AY20" s="14">
        <v>101291249.8</v>
      </c>
      <c r="AZ20" s="14">
        <v>279321863.08999997</v>
      </c>
      <c r="BA20" s="14">
        <v>106740339.26000001</v>
      </c>
      <c r="BB20" s="14">
        <v>13065828.57</v>
      </c>
      <c r="BC20" s="14">
        <v>147895866.34999999</v>
      </c>
      <c r="BD20" s="14">
        <v>1168278789.24</v>
      </c>
      <c r="BE20" s="29">
        <f t="shared" si="15"/>
        <v>1168278789.24</v>
      </c>
      <c r="BF20" s="14">
        <v>171030351.28</v>
      </c>
      <c r="BG20" s="14">
        <v>528624540.11000001</v>
      </c>
      <c r="BH20" s="14">
        <v>221035979.09</v>
      </c>
      <c r="BI20" s="14">
        <v>247587918.76000002</v>
      </c>
      <c r="BJ20" s="14">
        <v>204832797.33000001</v>
      </c>
      <c r="BK20" s="14">
        <v>114799272.83</v>
      </c>
      <c r="BL20" s="14">
        <v>90033524.500000015</v>
      </c>
      <c r="BM20" s="14">
        <v>1580449224.7</v>
      </c>
      <c r="BN20" s="14">
        <v>95748670.560000002</v>
      </c>
      <c r="BO20" s="14">
        <v>2746004.34</v>
      </c>
      <c r="BP20" s="14">
        <v>39635787.590000004</v>
      </c>
      <c r="BQ20" s="14">
        <v>33295894.59</v>
      </c>
      <c r="BR20" s="14">
        <v>0</v>
      </c>
      <c r="BS20" s="14">
        <v>1319099.26</v>
      </c>
      <c r="BT20" s="14">
        <v>21917252.940000001</v>
      </c>
      <c r="BU20" s="14">
        <v>34221099.939999998</v>
      </c>
      <c r="BV20" s="14">
        <v>25835810.390000001</v>
      </c>
      <c r="BW20" s="14">
        <v>4010280248.3400002</v>
      </c>
      <c r="BX20" s="14">
        <v>-102400</v>
      </c>
      <c r="BY20" s="14">
        <v>-44222375.700000003</v>
      </c>
      <c r="BZ20" s="14"/>
      <c r="CA20" s="14"/>
      <c r="CB20" s="14">
        <v>3879340122.27</v>
      </c>
      <c r="CC20" s="14">
        <v>130940126.06999999</v>
      </c>
      <c r="CD20" s="14">
        <v>-3914306.56</v>
      </c>
      <c r="CE20" s="14"/>
      <c r="CF20" s="14">
        <v>2243039440.5999999</v>
      </c>
      <c r="CG20" s="14">
        <v>4531748842</v>
      </c>
      <c r="CH20" s="14">
        <v>4013443121.5100002</v>
      </c>
      <c r="CI20" s="14">
        <v>2731.3</v>
      </c>
      <c r="CJ20" s="14">
        <v>3914306.56</v>
      </c>
      <c r="CK20" s="14">
        <v>39115000</v>
      </c>
      <c r="CL20" s="20">
        <f t="shared" si="0"/>
        <v>7.8806976310412225E-2</v>
      </c>
      <c r="CM20" s="20"/>
      <c r="CN20" s="20"/>
      <c r="CO20" s="20">
        <f t="shared" si="1"/>
        <v>-1.9363584667552445</v>
      </c>
      <c r="CP20" s="21">
        <f t="shared" si="2"/>
        <v>-58.911096881540274</v>
      </c>
      <c r="CQ20" s="20"/>
      <c r="CR20" s="24">
        <f t="shared" si="3"/>
        <v>-984564.2805513856</v>
      </c>
      <c r="CS20" s="24">
        <f t="shared" si="16"/>
        <v>1433.1294841284368</v>
      </c>
      <c r="CT20" s="24">
        <f t="shared" si="4"/>
        <v>32.917866003615877</v>
      </c>
      <c r="CU20" s="24">
        <f t="shared" si="5"/>
        <v>67.00431771705874</v>
      </c>
      <c r="CV20" s="24">
        <f t="shared" si="6"/>
        <v>27.580587481332202</v>
      </c>
      <c r="CW20" s="24">
        <f t="shared" si="7"/>
        <v>119.89000870223934</v>
      </c>
      <c r="CX20" s="24">
        <f t="shared" si="8"/>
        <v>1469425.9588877091</v>
      </c>
      <c r="CY20" s="20">
        <f t="shared" si="9"/>
        <v>83.581774359876562</v>
      </c>
      <c r="CZ20" s="20">
        <f t="shared" si="17"/>
        <v>11.43721195857923</v>
      </c>
      <c r="DA20" s="20">
        <f t="shared" si="10"/>
        <v>2.9607009905572159</v>
      </c>
    </row>
    <row r="21" spans="1:105" s="16" customFormat="1" x14ac:dyDescent="0.3">
      <c r="A21" s="36" t="s">
        <v>15</v>
      </c>
      <c r="B21" s="14">
        <v>1111941298.9300001</v>
      </c>
      <c r="C21" s="14">
        <v>287808744.20999998</v>
      </c>
      <c r="D21" s="14">
        <v>262837521.5</v>
      </c>
      <c r="E21" s="14">
        <v>434787.35</v>
      </c>
      <c r="F21" s="14">
        <v>1452520.62</v>
      </c>
      <c r="G21" s="14">
        <v>21929799.300000001</v>
      </c>
      <c r="H21" s="14">
        <v>109557763.81999999</v>
      </c>
      <c r="I21" s="29">
        <f t="shared" si="11"/>
        <v>109557763.82000001</v>
      </c>
      <c r="J21" s="14">
        <v>276629.58</v>
      </c>
      <c r="K21" s="14">
        <v>22413464.420000002</v>
      </c>
      <c r="L21" s="14">
        <v>270104.26</v>
      </c>
      <c r="M21" s="14">
        <v>86597565.560000002</v>
      </c>
      <c r="N21" s="14">
        <v>0</v>
      </c>
      <c r="O21" s="14">
        <v>397366508.02999997</v>
      </c>
      <c r="P21" s="14">
        <v>712857390.89999998</v>
      </c>
      <c r="Q21" s="14">
        <v>692890900</v>
      </c>
      <c r="R21" s="29">
        <f t="shared" si="12"/>
        <v>692890900</v>
      </c>
      <c r="S21" s="14">
        <v>686247100</v>
      </c>
      <c r="T21" s="14">
        <v>6643800</v>
      </c>
      <c r="U21" s="14">
        <v>0</v>
      </c>
      <c r="V21" s="14">
        <v>19966490.899999999</v>
      </c>
      <c r="W21" s="14">
        <v>0</v>
      </c>
      <c r="X21" s="14">
        <v>0</v>
      </c>
      <c r="Y21" s="14">
        <v>0</v>
      </c>
      <c r="Z21" s="14">
        <v>0</v>
      </c>
      <c r="AA21" s="14">
        <v>2541183.27</v>
      </c>
      <c r="AB21" s="14">
        <v>451952.68</v>
      </c>
      <c r="AC21" s="14">
        <v>13474854.949999999</v>
      </c>
      <c r="AD21" s="14">
        <v>0</v>
      </c>
      <c r="AE21" s="14">
        <v>3498500</v>
      </c>
      <c r="AF21" s="14">
        <v>0</v>
      </c>
      <c r="AG21" s="14">
        <v>0</v>
      </c>
      <c r="AH21" s="14">
        <v>0</v>
      </c>
      <c r="AI21" s="14">
        <v>0</v>
      </c>
      <c r="AJ21" s="29">
        <f>SUM(W21:AI21)</f>
        <v>19966490.899999999</v>
      </c>
      <c r="AK21" s="14">
        <v>1110223898.9300001</v>
      </c>
      <c r="AL21" s="14">
        <v>0</v>
      </c>
      <c r="AM21" s="14">
        <v>0</v>
      </c>
      <c r="AN21" s="14">
        <v>0</v>
      </c>
      <c r="AO21" s="14">
        <v>0</v>
      </c>
      <c r="AP21" s="14">
        <v>1717400</v>
      </c>
      <c r="AQ21" s="14">
        <v>0</v>
      </c>
      <c r="AR21" s="14">
        <v>3592873.05</v>
      </c>
      <c r="AS21" s="14">
        <v>397300546.14999998</v>
      </c>
      <c r="AT21" s="29">
        <f t="shared" si="14"/>
        <v>397300546.14999992</v>
      </c>
      <c r="AU21" s="14">
        <v>0</v>
      </c>
      <c r="AV21" s="14">
        <v>0</v>
      </c>
      <c r="AW21" s="14">
        <v>61443743.329999998</v>
      </c>
      <c r="AX21" s="14">
        <v>4011604.55</v>
      </c>
      <c r="AY21" s="14">
        <v>40792939.539999999</v>
      </c>
      <c r="AZ21" s="14">
        <v>136062667.31</v>
      </c>
      <c r="BA21" s="14">
        <v>112237316.56999999</v>
      </c>
      <c r="BB21" s="14">
        <v>9472393.8900000006</v>
      </c>
      <c r="BC21" s="14">
        <v>33279880.959999997</v>
      </c>
      <c r="BD21" s="14">
        <v>491052687.57999998</v>
      </c>
      <c r="BE21" s="29">
        <f t="shared" si="15"/>
        <v>491052687.57999998</v>
      </c>
      <c r="BF21" s="14">
        <v>85730529.010000005</v>
      </c>
      <c r="BG21" s="14">
        <v>239165070.56</v>
      </c>
      <c r="BH21" s="14">
        <v>79736007.5</v>
      </c>
      <c r="BI21" s="14">
        <v>86421080.510000005</v>
      </c>
      <c r="BJ21" s="14">
        <v>117410469.5</v>
      </c>
      <c r="BK21" s="14">
        <v>64727698.539999999</v>
      </c>
      <c r="BL21" s="14">
        <v>52682770.960000001</v>
      </c>
      <c r="BM21" s="14">
        <v>0</v>
      </c>
      <c r="BN21" s="14">
        <v>47094593.509999998</v>
      </c>
      <c r="BO21" s="14">
        <v>0</v>
      </c>
      <c r="BP21" s="14">
        <v>14321457.43</v>
      </c>
      <c r="BQ21" s="14">
        <v>1549611.72</v>
      </c>
      <c r="BR21" s="14">
        <v>0</v>
      </c>
      <c r="BS21" s="14">
        <v>613320.19999999995</v>
      </c>
      <c r="BT21" s="14">
        <v>13841759.119999999</v>
      </c>
      <c r="BU21" s="14">
        <v>1985025.42</v>
      </c>
      <c r="BV21" s="14">
        <v>422839.02</v>
      </c>
      <c r="BW21" s="14">
        <v>1116509329.5899999</v>
      </c>
      <c r="BX21" s="14">
        <v>0</v>
      </c>
      <c r="BY21" s="14">
        <v>7348650.6600000001</v>
      </c>
      <c r="BZ21" s="14"/>
      <c r="CA21" s="14"/>
      <c r="CB21" s="14">
        <v>1081083464.71</v>
      </c>
      <c r="CC21" s="14">
        <v>35425864.880000003</v>
      </c>
      <c r="CD21" s="14">
        <v>7348650.6600000001</v>
      </c>
      <c r="CE21" s="14"/>
      <c r="CF21" s="14">
        <v>1009135669.75</v>
      </c>
      <c r="CG21" s="14">
        <v>1091438290</v>
      </c>
      <c r="CH21" s="14">
        <v>1111941298.9300001</v>
      </c>
      <c r="CI21" s="14">
        <v>1067.9000000000001</v>
      </c>
      <c r="CJ21" s="14">
        <v>-7348650.6600000001</v>
      </c>
      <c r="CK21" s="14">
        <v>4719583.74</v>
      </c>
      <c r="CL21" s="14">
        <f t="shared" si="0"/>
        <v>-0.41081581054644728</v>
      </c>
      <c r="CM21" s="14"/>
      <c r="CN21" s="14"/>
      <c r="CO21" s="14">
        <f t="shared" si="1"/>
        <v>-1.7206204923248878</v>
      </c>
      <c r="CP21" s="14" t="e">
        <f t="shared" si="2"/>
        <v>#DIV/0!</v>
      </c>
      <c r="CQ21" s="14"/>
      <c r="CR21" s="24">
        <f t="shared" si="3"/>
        <v>-673417.75593220338</v>
      </c>
      <c r="CS21" s="24">
        <f t="shared" si="16"/>
        <v>-6881.403371102163</v>
      </c>
      <c r="CT21" s="24">
        <f t="shared" si="4"/>
        <v>35.736284677291707</v>
      </c>
      <c r="CU21" s="24">
        <f t="shared" si="5"/>
        <v>64.10926472341383</v>
      </c>
      <c r="CV21" s="24">
        <f t="shared" si="6"/>
        <v>25.777549419644163</v>
      </c>
      <c r="CW21" s="24">
        <f t="shared" si="7"/>
        <v>70.640391799509075</v>
      </c>
      <c r="CX21" s="24">
        <f t="shared" si="8"/>
        <v>1041241.0328026968</v>
      </c>
      <c r="CY21" s="23">
        <f t="shared" si="9"/>
        <v>72.429039285885494</v>
      </c>
      <c r="CZ21" s="23">
        <f t="shared" si="17"/>
        <v>-1.8785312113248349</v>
      </c>
      <c r="DA21" s="23">
        <f t="shared" si="10"/>
        <v>1.187715533298968</v>
      </c>
    </row>
    <row r="22" spans="1:105" ht="15" x14ac:dyDescent="0.25">
      <c r="A22" s="36" t="s">
        <v>16</v>
      </c>
      <c r="B22" s="14">
        <v>3384548632.25</v>
      </c>
      <c r="C22" s="14">
        <v>399391328.41000003</v>
      </c>
      <c r="D22" s="14">
        <v>360811319.27999997</v>
      </c>
      <c r="E22" s="14">
        <v>327291.06</v>
      </c>
      <c r="F22" s="14">
        <v>6510667.46</v>
      </c>
      <c r="G22" s="14">
        <v>30127549.559999999</v>
      </c>
      <c r="H22" s="14">
        <v>134655359.22</v>
      </c>
      <c r="I22" s="29">
        <f t="shared" si="11"/>
        <v>134655359.22</v>
      </c>
      <c r="J22" s="14">
        <v>1798054.36</v>
      </c>
      <c r="K22" s="14">
        <v>20345882.079999998</v>
      </c>
      <c r="L22" s="14">
        <v>713173.54</v>
      </c>
      <c r="M22" s="14">
        <v>111798249.23999999</v>
      </c>
      <c r="N22" s="14">
        <v>1868778.14</v>
      </c>
      <c r="O22" s="14">
        <v>535915465.76999998</v>
      </c>
      <c r="P22" s="14">
        <v>2848283166.48</v>
      </c>
      <c r="Q22" s="14">
        <v>891382500</v>
      </c>
      <c r="R22" s="29">
        <f t="shared" si="12"/>
        <v>891382500</v>
      </c>
      <c r="S22" s="14">
        <v>796392600</v>
      </c>
      <c r="T22" s="14">
        <v>94989900</v>
      </c>
      <c r="U22" s="14">
        <v>0</v>
      </c>
      <c r="V22" s="14">
        <v>1956900666.48</v>
      </c>
      <c r="W22" s="14">
        <v>1362606307.03</v>
      </c>
      <c r="X22" s="14">
        <v>205560860.30000001</v>
      </c>
      <c r="Y22" s="14">
        <v>47645515.409999996</v>
      </c>
      <c r="Z22" s="14">
        <v>20124610.559999999</v>
      </c>
      <c r="AA22" s="14">
        <v>3278123.72</v>
      </c>
      <c r="AB22" s="14">
        <v>535140.15</v>
      </c>
      <c r="AC22" s="14">
        <v>12335775.35</v>
      </c>
      <c r="AD22" s="14">
        <v>10989986.359999999</v>
      </c>
      <c r="AE22" s="14">
        <v>4819896.75</v>
      </c>
      <c r="AF22" s="14">
        <v>0</v>
      </c>
      <c r="AG22" s="14">
        <v>13044515.16</v>
      </c>
      <c r="AH22" s="14">
        <v>275078464.63</v>
      </c>
      <c r="AI22" s="14">
        <v>881471.06</v>
      </c>
      <c r="AJ22" s="29">
        <f>SUM(W22:AI22)</f>
        <v>1956900666.48</v>
      </c>
      <c r="AK22" s="14">
        <v>3384198632.25</v>
      </c>
      <c r="AL22" s="14">
        <v>0</v>
      </c>
      <c r="AM22" s="14">
        <v>350000</v>
      </c>
      <c r="AN22" s="14">
        <v>0</v>
      </c>
      <c r="AO22" s="14">
        <v>0</v>
      </c>
      <c r="AP22" s="14">
        <v>0</v>
      </c>
      <c r="AQ22" s="14">
        <v>0</v>
      </c>
      <c r="AR22" s="14">
        <v>6623336.3600000003</v>
      </c>
      <c r="AS22" s="14">
        <v>461045471.02999997</v>
      </c>
      <c r="AT22" s="29">
        <f t="shared" si="14"/>
        <v>461045471.03000003</v>
      </c>
      <c r="AU22" s="14">
        <v>0</v>
      </c>
      <c r="AV22" s="14">
        <v>0</v>
      </c>
      <c r="AW22" s="14">
        <v>28259300.960000001</v>
      </c>
      <c r="AX22" s="14">
        <v>0</v>
      </c>
      <c r="AY22" s="14">
        <v>67876421.959999993</v>
      </c>
      <c r="AZ22" s="14">
        <v>161413960.72999999</v>
      </c>
      <c r="BA22" s="14">
        <v>66116504.479999997</v>
      </c>
      <c r="BB22" s="14">
        <v>10101941.289999999</v>
      </c>
      <c r="BC22" s="14">
        <v>127277341.61</v>
      </c>
      <c r="BD22" s="14">
        <v>576841999.89999998</v>
      </c>
      <c r="BE22" s="29">
        <f t="shared" si="15"/>
        <v>576841999.9000001</v>
      </c>
      <c r="BF22" s="14">
        <v>138255070.72999999</v>
      </c>
      <c r="BG22" s="14">
        <v>211323494.28</v>
      </c>
      <c r="BH22" s="14">
        <v>96335994.090000004</v>
      </c>
      <c r="BI22" s="14">
        <v>130927440.80000001</v>
      </c>
      <c r="BJ22" s="14">
        <v>96889253.780000001</v>
      </c>
      <c r="BK22" s="14">
        <v>71406188.519999996</v>
      </c>
      <c r="BL22" s="14">
        <v>25483065.260000005</v>
      </c>
      <c r="BM22" s="14">
        <v>0</v>
      </c>
      <c r="BN22" s="14">
        <v>50731947.149999999</v>
      </c>
      <c r="BO22" s="14">
        <v>201584.22</v>
      </c>
      <c r="BP22" s="14">
        <v>10803529.529999999</v>
      </c>
      <c r="BQ22" s="14">
        <v>889329.92</v>
      </c>
      <c r="BR22" s="14">
        <v>0</v>
      </c>
      <c r="BS22" s="14">
        <v>60000</v>
      </c>
      <c r="BT22" s="14">
        <v>24305622.77</v>
      </c>
      <c r="BU22" s="14">
        <v>0</v>
      </c>
      <c r="BV22" s="14">
        <v>80000</v>
      </c>
      <c r="BW22" s="14">
        <v>3372889003.2600002</v>
      </c>
      <c r="BX22" s="14">
        <v>0</v>
      </c>
      <c r="BY22" s="14">
        <v>-2138265166.8099999</v>
      </c>
      <c r="BZ22" s="14"/>
      <c r="CA22" s="14"/>
      <c r="CB22" s="14">
        <v>3288434830.7999997</v>
      </c>
      <c r="CC22" s="14">
        <v>84454172.459999993</v>
      </c>
      <c r="CD22" s="14">
        <v>-11596772.68</v>
      </c>
      <c r="CE22" s="14"/>
      <c r="CF22" s="14">
        <v>2973135195.3499999</v>
      </c>
      <c r="CG22" s="14">
        <v>3415242885</v>
      </c>
      <c r="CH22" s="14">
        <v>3384548632.25</v>
      </c>
      <c r="CI22" s="14">
        <v>1301.2</v>
      </c>
      <c r="CJ22" s="14">
        <v>11596772.68</v>
      </c>
      <c r="CK22" s="14">
        <v>9805071.6899999995</v>
      </c>
      <c r="CL22" s="20">
        <f t="shared" si="0"/>
        <v>0.34449583258755356</v>
      </c>
      <c r="CM22" s="20"/>
      <c r="CN22" s="20"/>
      <c r="CO22" s="20">
        <f t="shared" si="1"/>
        <v>-5.1575793034003494</v>
      </c>
      <c r="CP22" s="21">
        <f t="shared" si="2"/>
        <v>-44.192187693291402</v>
      </c>
      <c r="CQ22" s="20"/>
      <c r="CR22" s="24">
        <f t="shared" si="3"/>
        <v>-2181710.9711266519</v>
      </c>
      <c r="CS22" s="24">
        <f t="shared" si="16"/>
        <v>8912.3675683984002</v>
      </c>
      <c r="CT22" s="24">
        <f t="shared" si="4"/>
        <v>15.778963331809869</v>
      </c>
      <c r="CU22" s="24">
        <f t="shared" si="5"/>
        <v>84.155480566591876</v>
      </c>
      <c r="CV22" s="24">
        <f t="shared" si="6"/>
        <v>11.841223592711652</v>
      </c>
      <c r="CW22" s="24">
        <f t="shared" si="7"/>
        <v>95.800660896104915</v>
      </c>
      <c r="CX22" s="24">
        <f t="shared" si="8"/>
        <v>2601097.9344067015</v>
      </c>
      <c r="CY22" s="20">
        <f t="shared" si="9"/>
        <v>74.525061118763773</v>
      </c>
      <c r="CZ22" s="20">
        <f t="shared" si="17"/>
        <v>0.8987428942407415</v>
      </c>
      <c r="DA22" s="20">
        <f t="shared" si="10"/>
        <v>1.835995226094012</v>
      </c>
    </row>
    <row r="23" spans="1:105" ht="15" x14ac:dyDescent="0.25">
      <c r="A23" s="36" t="s">
        <v>17</v>
      </c>
      <c r="B23" s="14">
        <v>7091340426.6199999</v>
      </c>
      <c r="C23" s="14">
        <v>2262666127.8200002</v>
      </c>
      <c r="D23" s="14">
        <v>1579613364.8900001</v>
      </c>
      <c r="E23" s="14">
        <v>99943.22</v>
      </c>
      <c r="F23" s="14">
        <v>7726118.1500000004</v>
      </c>
      <c r="G23" s="14">
        <v>427023599.5</v>
      </c>
      <c r="H23" s="14">
        <v>296031611.63999999</v>
      </c>
      <c r="I23" s="29">
        <f t="shared" si="11"/>
        <v>296031611.63999999</v>
      </c>
      <c r="J23" s="14">
        <v>3026135.54</v>
      </c>
      <c r="K23" s="14">
        <v>36256039.75</v>
      </c>
      <c r="L23" s="14">
        <v>13636946.84</v>
      </c>
      <c r="M23" s="14">
        <v>243112489.50999999</v>
      </c>
      <c r="N23" s="14">
        <v>18227383.43</v>
      </c>
      <c r="O23" s="14">
        <v>2582214928.6599998</v>
      </c>
      <c r="P23" s="14">
        <v>4180312747.54</v>
      </c>
      <c r="Q23" s="14">
        <v>2311642300</v>
      </c>
      <c r="R23" s="29">
        <f t="shared" si="12"/>
        <v>2311642300</v>
      </c>
      <c r="S23" s="14">
        <v>2197220000</v>
      </c>
      <c r="T23" s="14">
        <v>114422300</v>
      </c>
      <c r="U23" s="14">
        <v>0</v>
      </c>
      <c r="V23" s="14">
        <v>1868670447.54</v>
      </c>
      <c r="W23" s="14">
        <v>1185902381.9000001</v>
      </c>
      <c r="X23" s="14">
        <v>256169237.36000001</v>
      </c>
      <c r="Y23" s="14">
        <v>49040103.619999997</v>
      </c>
      <c r="Z23" s="14">
        <v>28582329.390000001</v>
      </c>
      <c r="AA23" s="14">
        <v>4008153.42</v>
      </c>
      <c r="AB23" s="14">
        <v>529749.85</v>
      </c>
      <c r="AC23" s="14">
        <v>37585426.25</v>
      </c>
      <c r="AD23" s="14">
        <v>8610957.5</v>
      </c>
      <c r="AE23" s="14">
        <v>4269520.63</v>
      </c>
      <c r="AF23" s="14">
        <v>4671.6000000000004</v>
      </c>
      <c r="AG23" s="14">
        <v>18102182.469999999</v>
      </c>
      <c r="AH23" s="14">
        <v>274173891.25999999</v>
      </c>
      <c r="AI23" s="14">
        <v>1691842.29</v>
      </c>
      <c r="AJ23" s="50">
        <f>SUM(W23:AI23)</f>
        <v>1868670447.5400002</v>
      </c>
      <c r="AK23" s="14">
        <v>6762527676.1999998</v>
      </c>
      <c r="AL23" s="14">
        <v>0</v>
      </c>
      <c r="AM23" s="14">
        <v>24131592.800000001</v>
      </c>
      <c r="AN23" s="14">
        <v>0</v>
      </c>
      <c r="AO23" s="14">
        <v>29853</v>
      </c>
      <c r="AP23" s="14">
        <v>0</v>
      </c>
      <c r="AQ23" s="14">
        <v>0</v>
      </c>
      <c r="AR23" s="14">
        <v>287419923.06</v>
      </c>
      <c r="AS23" s="14">
        <v>2146398709.0799999</v>
      </c>
      <c r="AT23" s="29">
        <f t="shared" si="14"/>
        <v>2146398709.0799999</v>
      </c>
      <c r="AU23" s="14">
        <v>437373876.49000001</v>
      </c>
      <c r="AV23" s="14">
        <v>1202303907.4100001</v>
      </c>
      <c r="AW23" s="14">
        <v>57564247.460000001</v>
      </c>
      <c r="AX23" s="14">
        <v>0</v>
      </c>
      <c r="AY23" s="14">
        <v>85395866.859999999</v>
      </c>
      <c r="AZ23" s="14">
        <v>113390658.81</v>
      </c>
      <c r="BA23" s="14">
        <v>85769737.560000002</v>
      </c>
      <c r="BB23" s="14">
        <v>14007926.609999999</v>
      </c>
      <c r="BC23" s="14">
        <v>150592487.88</v>
      </c>
      <c r="BD23" s="14">
        <v>1433955414.0999999</v>
      </c>
      <c r="BE23" s="29">
        <f t="shared" si="15"/>
        <v>1433955414.0999999</v>
      </c>
      <c r="BF23" s="14">
        <v>731146125.79999995</v>
      </c>
      <c r="BG23" s="14">
        <v>214749350.34</v>
      </c>
      <c r="BH23" s="14">
        <v>88320752.409999996</v>
      </c>
      <c r="BI23" s="14">
        <v>399739185.54999995</v>
      </c>
      <c r="BJ23" s="14">
        <v>1774516846.23</v>
      </c>
      <c r="BK23" s="14">
        <v>91809124.219999999</v>
      </c>
      <c r="BL23" s="14">
        <v>1682707722.01</v>
      </c>
      <c r="BM23" s="14">
        <v>409890365.29000002</v>
      </c>
      <c r="BN23" s="14">
        <v>273151257.81999999</v>
      </c>
      <c r="BO23" s="14">
        <v>5717106.3700000001</v>
      </c>
      <c r="BP23" s="14">
        <v>44511050.299999997</v>
      </c>
      <c r="BQ23" s="14">
        <v>81993281.409999996</v>
      </c>
      <c r="BR23" s="14">
        <v>3529888.6</v>
      </c>
      <c r="BS23" s="14">
        <v>2805076.55</v>
      </c>
      <c r="BT23" s="14">
        <v>118456012.75</v>
      </c>
      <c r="BU23" s="14">
        <v>25530880.129999999</v>
      </c>
      <c r="BV23" s="14">
        <v>24060584.73</v>
      </c>
      <c r="BW23" s="14">
        <v>7010249580.8199997</v>
      </c>
      <c r="BX23" s="14">
        <v>0</v>
      </c>
      <c r="BY23" s="14">
        <v>-81055510.019999996</v>
      </c>
      <c r="BZ23" s="14"/>
      <c r="CA23" s="14"/>
      <c r="CB23" s="14">
        <v>6675435095.6900005</v>
      </c>
      <c r="CC23" s="14">
        <v>334814485.13</v>
      </c>
      <c r="CD23" s="14">
        <v>-79999176.390000001</v>
      </c>
      <c r="CE23" s="14"/>
      <c r="CF23" s="14">
        <v>6243500437.6400003</v>
      </c>
      <c r="CG23" s="14">
        <v>7138971163.6700001</v>
      </c>
      <c r="CH23" s="14">
        <v>7091340426.6199999</v>
      </c>
      <c r="CI23" s="14">
        <v>1251.8</v>
      </c>
      <c r="CJ23" s="14">
        <v>79999176.390000001</v>
      </c>
      <c r="CK23" s="14">
        <v>235891319.13</v>
      </c>
      <c r="CL23" s="20">
        <f t="shared" si="0"/>
        <v>1.1435192914388164</v>
      </c>
      <c r="CM23" s="20"/>
      <c r="CN23" s="20"/>
      <c r="CO23" s="20">
        <f t="shared" si="1"/>
        <v>-1.6089189796598706</v>
      </c>
      <c r="CP23" s="21">
        <f t="shared" si="2"/>
        <v>-17.368762933846945</v>
      </c>
      <c r="CQ23" s="20"/>
      <c r="CR23" s="24">
        <f t="shared" si="3"/>
        <v>-3556120.659338553</v>
      </c>
      <c r="CS23" s="24">
        <f t="shared" si="16"/>
        <v>63907.314579006234</v>
      </c>
      <c r="CT23" s="24">
        <f t="shared" si="4"/>
        <v>36.082004043339545</v>
      </c>
      <c r="CU23" s="24">
        <f t="shared" si="5"/>
        <v>58.949542625927698</v>
      </c>
      <c r="CV23" s="24">
        <f t="shared" si="6"/>
        <v>32.276541679923085</v>
      </c>
      <c r="CW23" s="24">
        <f t="shared" si="7"/>
        <v>66.954632089689241</v>
      </c>
      <c r="CX23" s="24">
        <f t="shared" si="8"/>
        <v>5664914.8638919955</v>
      </c>
      <c r="CY23" s="20">
        <f t="shared" si="9"/>
        <v>87.625011485553429</v>
      </c>
      <c r="CZ23" s="20">
        <f t="shared" si="17"/>
        <v>0.66719329659701543</v>
      </c>
      <c r="DA23" s="20">
        <f t="shared" si="10"/>
        <v>9.2191944164449708</v>
      </c>
    </row>
    <row r="24" spans="1:105" ht="15" x14ac:dyDescent="0.25">
      <c r="A24" s="36" t="s">
        <v>18</v>
      </c>
      <c r="B24" s="14">
        <v>2198260781.8200002</v>
      </c>
      <c r="C24" s="14">
        <v>197129460.15000001</v>
      </c>
      <c r="D24" s="14">
        <v>170579061.05000001</v>
      </c>
      <c r="E24" s="14">
        <v>74438.53</v>
      </c>
      <c r="F24" s="14">
        <v>11776250.15</v>
      </c>
      <c r="G24" s="14">
        <v>13130723.880000001</v>
      </c>
      <c r="H24" s="14">
        <v>83053486.010000005</v>
      </c>
      <c r="I24" s="29">
        <f t="shared" si="11"/>
        <v>83053486.010000005</v>
      </c>
      <c r="J24" s="14">
        <v>1218528.67</v>
      </c>
      <c r="K24" s="14">
        <v>15024162.720000001</v>
      </c>
      <c r="L24" s="14">
        <v>424140.92</v>
      </c>
      <c r="M24" s="14">
        <v>66386653.700000003</v>
      </c>
      <c r="N24" s="14">
        <v>210218</v>
      </c>
      <c r="O24" s="14">
        <v>280690042.16000003</v>
      </c>
      <c r="P24" s="14">
        <v>1912411310.6600001</v>
      </c>
      <c r="Q24" s="14">
        <v>555066000</v>
      </c>
      <c r="R24" s="29">
        <f t="shared" si="12"/>
        <v>555066000</v>
      </c>
      <c r="S24" s="14">
        <v>532737700</v>
      </c>
      <c r="T24" s="14">
        <v>22328300</v>
      </c>
      <c r="U24" s="51">
        <v>0</v>
      </c>
      <c r="V24" s="14">
        <v>1357345310.6600001</v>
      </c>
      <c r="W24" s="14">
        <v>1169267116.53</v>
      </c>
      <c r="X24" s="14">
        <v>70979809.920000002</v>
      </c>
      <c r="Y24" s="14">
        <v>27632462.890000001</v>
      </c>
      <c r="Z24" s="14">
        <v>15951798.6</v>
      </c>
      <c r="AA24" s="14">
        <v>2896825.02</v>
      </c>
      <c r="AB24" s="14">
        <v>380198.66</v>
      </c>
      <c r="AC24" s="14">
        <v>16729634.15</v>
      </c>
      <c r="AD24" s="14">
        <v>4108246</v>
      </c>
      <c r="AE24" s="14">
        <v>2908700</v>
      </c>
      <c r="AF24" s="14">
        <v>0</v>
      </c>
      <c r="AG24" s="14">
        <v>9490465.3800000008</v>
      </c>
      <c r="AH24" s="14">
        <v>36434701.530000001</v>
      </c>
      <c r="AI24" s="14">
        <v>565351.98</v>
      </c>
      <c r="AJ24" s="29">
        <f>SUM(W24:AI24)</f>
        <v>1357345310.6600003</v>
      </c>
      <c r="AK24" s="14">
        <v>2193101352.8200002</v>
      </c>
      <c r="AL24" s="14">
        <v>0</v>
      </c>
      <c r="AM24" s="14">
        <v>2644176</v>
      </c>
      <c r="AN24" s="14">
        <v>0</v>
      </c>
      <c r="AO24" s="14">
        <v>2515253</v>
      </c>
      <c r="AP24" s="14">
        <v>0</v>
      </c>
      <c r="AQ24" s="14">
        <v>0</v>
      </c>
      <c r="AR24" s="14">
        <v>4275195.33</v>
      </c>
      <c r="AS24" s="14">
        <v>243168694.66</v>
      </c>
      <c r="AT24" s="29">
        <f t="shared" si="14"/>
        <v>243168694.66</v>
      </c>
      <c r="AU24" s="14">
        <v>897714.59</v>
      </c>
      <c r="AV24" s="14">
        <v>0</v>
      </c>
      <c r="AW24" s="14">
        <v>6995516.1699999999</v>
      </c>
      <c r="AX24" s="14">
        <v>0</v>
      </c>
      <c r="AY24" s="14">
        <v>47625964.32</v>
      </c>
      <c r="AZ24" s="14">
        <v>85696765.709999993</v>
      </c>
      <c r="BA24" s="14">
        <v>62721540.200000003</v>
      </c>
      <c r="BB24" s="14">
        <v>9453065.0099999998</v>
      </c>
      <c r="BC24" s="14">
        <v>29778128.659999996</v>
      </c>
      <c r="BD24" s="14">
        <v>398408929.01999998</v>
      </c>
      <c r="BE24" s="29">
        <f t="shared" si="15"/>
        <v>398408929.01999998</v>
      </c>
      <c r="BF24" s="14">
        <v>130272121.83</v>
      </c>
      <c r="BG24" s="14">
        <v>119149681.34</v>
      </c>
      <c r="BH24" s="14">
        <v>50999625.259999998</v>
      </c>
      <c r="BI24" s="14">
        <v>97987500.590000004</v>
      </c>
      <c r="BJ24" s="14">
        <v>85612535.129999995</v>
      </c>
      <c r="BK24" s="14">
        <v>44179155.469999999</v>
      </c>
      <c r="BL24" s="14">
        <v>41433379.659999996</v>
      </c>
      <c r="BM24" s="14">
        <v>0</v>
      </c>
      <c r="BN24" s="14">
        <v>54595028.549999997</v>
      </c>
      <c r="BO24" s="14">
        <v>417737.68</v>
      </c>
      <c r="BP24" s="14">
        <v>11805567.939999999</v>
      </c>
      <c r="BQ24" s="14">
        <v>3164009.74</v>
      </c>
      <c r="BR24" s="14">
        <v>376120</v>
      </c>
      <c r="BS24" s="14">
        <v>146906.35999999999</v>
      </c>
      <c r="BT24" s="14">
        <v>44837780.210000001</v>
      </c>
      <c r="BU24" s="14">
        <v>148750</v>
      </c>
      <c r="BV24" s="14">
        <v>612034</v>
      </c>
      <c r="BW24" s="14">
        <v>2219395744.8000002</v>
      </c>
      <c r="BX24" s="14">
        <v>-603.85</v>
      </c>
      <c r="BY24" s="14">
        <v>24444783.710000001</v>
      </c>
      <c r="BZ24" s="14"/>
      <c r="CA24" s="14"/>
      <c r="CB24" s="14">
        <v>2146516603.76</v>
      </c>
      <c r="CC24" s="14">
        <v>72879141.040000007</v>
      </c>
      <c r="CD24" s="14">
        <v>21596927.68</v>
      </c>
      <c r="CE24" s="14"/>
      <c r="CF24" s="14">
        <v>2062235153.4000001</v>
      </c>
      <c r="CG24" s="14">
        <v>2198268150</v>
      </c>
      <c r="CH24" s="14">
        <v>2198260781.8200002</v>
      </c>
      <c r="CI24" s="14">
        <v>910</v>
      </c>
      <c r="CJ24" s="14">
        <v>8247142.3600000003</v>
      </c>
      <c r="CK24" s="14">
        <v>-21596927.68</v>
      </c>
      <c r="CL24" s="20">
        <f t="shared" si="0"/>
        <v>-0.96144020558387133</v>
      </c>
      <c r="CM24" s="20"/>
      <c r="CN24" s="20"/>
      <c r="CO24" s="20">
        <f t="shared" si="1"/>
        <v>-6.6611251083576644</v>
      </c>
      <c r="CP24" s="21">
        <f t="shared" si="2"/>
        <v>-345.68363812803852</v>
      </c>
      <c r="CQ24" s="20"/>
      <c r="CR24" s="24">
        <f t="shared" si="3"/>
        <v>-2131003.0754285711</v>
      </c>
      <c r="CS24" s="24">
        <f t="shared" si="16"/>
        <v>9062.7938021978025</v>
      </c>
      <c r="CT24" s="24">
        <f t="shared" si="4"/>
        <v>12.745664594353947</v>
      </c>
      <c r="CU24" s="24">
        <f t="shared" si="5"/>
        <v>86.996562303980269</v>
      </c>
      <c r="CV24" s="24">
        <f t="shared" si="6"/>
        <v>8.8821230108181641</v>
      </c>
      <c r="CW24" s="24">
        <f t="shared" si="7"/>
        <v>92.734880767938321</v>
      </c>
      <c r="CX24" s="24">
        <f t="shared" si="8"/>
        <v>2415671.1888131872</v>
      </c>
      <c r="CY24" s="20">
        <f t="shared" si="9"/>
        <v>70.230300524031946</v>
      </c>
      <c r="CZ24" s="20">
        <f t="shared" si="17"/>
        <v>3.3518112882763366E-4</v>
      </c>
      <c r="DA24" s="20">
        <f t="shared" si="10"/>
        <v>-7.708152111323348</v>
      </c>
    </row>
    <row r="25" spans="1:105" ht="15" x14ac:dyDescent="0.25">
      <c r="A25" s="36" t="s">
        <v>19</v>
      </c>
      <c r="B25" s="14">
        <v>2771436048.6399999</v>
      </c>
      <c r="C25" s="14">
        <v>361639820.99000001</v>
      </c>
      <c r="D25" s="14">
        <v>314303590.79000002</v>
      </c>
      <c r="E25" s="14">
        <v>1615479.76</v>
      </c>
      <c r="F25" s="14">
        <v>1795251.21</v>
      </c>
      <c r="G25" s="14">
        <v>39030289.149999999</v>
      </c>
      <c r="H25" s="14">
        <v>85325850.920000002</v>
      </c>
      <c r="I25" s="29">
        <f t="shared" si="11"/>
        <v>85325850.920000002</v>
      </c>
      <c r="J25" s="14">
        <v>597585.28</v>
      </c>
      <c r="K25" s="14">
        <v>16578801.289999999</v>
      </c>
      <c r="L25" s="14">
        <v>603129.48</v>
      </c>
      <c r="M25" s="14">
        <v>67546334.870000005</v>
      </c>
      <c r="N25" s="14">
        <v>55</v>
      </c>
      <c r="O25" s="14">
        <v>446965726.91000003</v>
      </c>
      <c r="P25" s="14">
        <v>2320492501.0500002</v>
      </c>
      <c r="Q25" s="14">
        <v>848083000</v>
      </c>
      <c r="R25" s="29">
        <f t="shared" si="12"/>
        <v>848083000</v>
      </c>
      <c r="S25" s="14">
        <v>583644500</v>
      </c>
      <c r="T25" s="14">
        <v>264438500</v>
      </c>
      <c r="U25" s="51">
        <v>0</v>
      </c>
      <c r="V25" s="14">
        <v>1472409501.05</v>
      </c>
      <c r="W25" s="14">
        <v>903863172.5</v>
      </c>
      <c r="X25" s="14">
        <v>175681805.28999999</v>
      </c>
      <c r="Y25" s="14">
        <v>46653183.549999997</v>
      </c>
      <c r="Z25" s="14">
        <v>30029156.68</v>
      </c>
      <c r="AA25" s="14">
        <v>1691276.24</v>
      </c>
      <c r="AB25" s="14">
        <v>447242.23999999999</v>
      </c>
      <c r="AC25" s="14">
        <v>7795627.5199999996</v>
      </c>
      <c r="AD25" s="14">
        <v>9035157.8300000001</v>
      </c>
      <c r="AE25" s="14">
        <v>3049100</v>
      </c>
      <c r="AF25" s="14">
        <v>0</v>
      </c>
      <c r="AG25" s="14">
        <v>16603239.35</v>
      </c>
      <c r="AH25" s="14">
        <v>276366905.97000003</v>
      </c>
      <c r="AI25" s="14">
        <v>1193633.8799999999</v>
      </c>
      <c r="AJ25" s="29">
        <f>SUM(W25:AI25)</f>
        <v>1472409501.05</v>
      </c>
      <c r="AK25" s="14">
        <v>2767458227.96</v>
      </c>
      <c r="AL25" s="14">
        <v>0</v>
      </c>
      <c r="AM25" s="14">
        <v>906558.63</v>
      </c>
      <c r="AN25" s="51">
        <v>0</v>
      </c>
      <c r="AO25" s="14">
        <v>0</v>
      </c>
      <c r="AP25" s="14">
        <v>2644800</v>
      </c>
      <c r="AQ25" s="14">
        <v>0</v>
      </c>
      <c r="AR25" s="14">
        <v>6854849.8300000001</v>
      </c>
      <c r="AS25" s="14">
        <v>328014810.14999998</v>
      </c>
      <c r="AT25" s="29">
        <f t="shared" si="14"/>
        <v>328014810.14999998</v>
      </c>
      <c r="AU25" s="14">
        <v>0</v>
      </c>
      <c r="AV25" s="14">
        <v>0</v>
      </c>
      <c r="AW25" s="14">
        <v>29596244</v>
      </c>
      <c r="AX25" s="14">
        <v>15244335.41</v>
      </c>
      <c r="AY25" s="14">
        <v>46018422.590000004</v>
      </c>
      <c r="AZ25" s="14">
        <v>87363884.319999993</v>
      </c>
      <c r="BA25" s="14">
        <v>73403281.159999996</v>
      </c>
      <c r="BB25" s="14">
        <v>15811296.1</v>
      </c>
      <c r="BC25" s="14">
        <v>60577346.569999993</v>
      </c>
      <c r="BD25" s="14">
        <v>445470331.19</v>
      </c>
      <c r="BE25" s="29">
        <f t="shared" si="15"/>
        <v>445470331.19</v>
      </c>
      <c r="BF25" s="14">
        <v>112047256.27</v>
      </c>
      <c r="BG25" s="14">
        <v>175680091.80000001</v>
      </c>
      <c r="BH25" s="14">
        <v>70282728.25</v>
      </c>
      <c r="BI25" s="14">
        <v>87460254.870000005</v>
      </c>
      <c r="BJ25" s="14">
        <v>136710528.41999999</v>
      </c>
      <c r="BK25" s="14">
        <v>62511246.460000001</v>
      </c>
      <c r="BL25" s="14">
        <v>74199281.959999979</v>
      </c>
      <c r="BM25" s="14">
        <v>0</v>
      </c>
      <c r="BN25" s="14">
        <v>69626313.609999999</v>
      </c>
      <c r="BO25" s="14">
        <v>1808404.89</v>
      </c>
      <c r="BP25" s="14">
        <v>17634809.010000002</v>
      </c>
      <c r="BQ25" s="14">
        <v>3065210.87</v>
      </c>
      <c r="BR25" s="14">
        <v>0</v>
      </c>
      <c r="BS25" s="14">
        <v>4497187.8099999996</v>
      </c>
      <c r="BT25" s="14">
        <v>12800795.08</v>
      </c>
      <c r="BU25" s="14">
        <v>3391229.39</v>
      </c>
      <c r="BV25" s="14">
        <v>2813253.07</v>
      </c>
      <c r="BW25" s="14">
        <v>2767171119.4099998</v>
      </c>
      <c r="BX25" s="14">
        <v>0</v>
      </c>
      <c r="BY25" s="14">
        <v>-1730825985.74</v>
      </c>
      <c r="BZ25" s="14"/>
      <c r="CA25" s="14"/>
      <c r="CB25" s="14">
        <v>2734118004.6700001</v>
      </c>
      <c r="CC25" s="14">
        <v>33053114.739999998</v>
      </c>
      <c r="CD25" s="14">
        <v>-2969576.13</v>
      </c>
      <c r="CE25" s="14"/>
      <c r="CF25" s="14">
        <v>2412201675.77</v>
      </c>
      <c r="CG25" s="14">
        <v>2800791539</v>
      </c>
      <c r="CH25" s="14">
        <v>2771436048.6399999</v>
      </c>
      <c r="CI25" s="14">
        <v>1055.7</v>
      </c>
      <c r="CJ25" s="14">
        <v>2969576.13</v>
      </c>
      <c r="CK25" s="14">
        <v>0</v>
      </c>
      <c r="CL25" s="20">
        <f t="shared" si="0"/>
        <v>0.15388878383438359</v>
      </c>
      <c r="CM25" s="20"/>
      <c r="CN25" s="20"/>
      <c r="CO25" s="20">
        <f t="shared" si="1"/>
        <v>-5.1170648586644392</v>
      </c>
      <c r="CP25" s="21">
        <f t="shared" si="2"/>
        <v>-600964.72254545451</v>
      </c>
      <c r="CQ25" s="20"/>
      <c r="CR25" s="24">
        <f t="shared" si="3"/>
        <v>-2197788.621293928</v>
      </c>
      <c r="CS25" s="24">
        <f t="shared" si="16"/>
        <v>2812.8977266268826</v>
      </c>
      <c r="CT25" s="24">
        <f t="shared" si="4"/>
        <v>16.127583825336153</v>
      </c>
      <c r="CU25" s="24">
        <f t="shared" si="5"/>
        <v>83.728884965204713</v>
      </c>
      <c r="CV25" s="24">
        <f t="shared" si="6"/>
        <v>13.068935941594633</v>
      </c>
      <c r="CW25" s="24">
        <f t="shared" si="7"/>
        <v>96.198113298684902</v>
      </c>
      <c r="CX25" s="24">
        <f t="shared" si="8"/>
        <v>2625211.7539452491</v>
      </c>
      <c r="CY25" s="20">
        <f t="shared" si="9"/>
        <v>80.909966741771896</v>
      </c>
      <c r="CZ25" s="20">
        <f t="shared" si="17"/>
        <v>1.0481140760115719</v>
      </c>
      <c r="DA25" s="20">
        <f t="shared" si="10"/>
        <v>0</v>
      </c>
    </row>
    <row r="27" spans="1:105" ht="15" x14ac:dyDescent="0.25">
      <c r="BJ27" s="8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37"/>
  <sheetViews>
    <sheetView view="pageBreakPreview" zoomScale="60" zoomScaleNormal="90" workbookViewId="0">
      <selection activeCell="CG25" sqref="CG25"/>
    </sheetView>
  </sheetViews>
  <sheetFormatPr defaultRowHeight="14.4" x14ac:dyDescent="0.3"/>
  <cols>
    <col min="1" max="1" width="21.109375" customWidth="1"/>
    <col min="2" max="2" width="13.6640625" customWidth="1"/>
    <col min="3" max="4" width="12.77734375" customWidth="1"/>
    <col min="5" max="5" width="13.33203125" customWidth="1"/>
    <col min="6" max="6" width="14.21875" customWidth="1"/>
    <col min="7" max="7" width="12.33203125" customWidth="1"/>
    <col min="8" max="8" width="12.88671875" customWidth="1"/>
    <col min="9" max="13" width="12.88671875" style="45" customWidth="1"/>
    <col min="14" max="14" width="13.33203125" customWidth="1"/>
    <col min="15" max="15" width="13.6640625" customWidth="1"/>
    <col min="16" max="16" width="12.77734375" customWidth="1"/>
    <col min="17" max="17" width="14.21875" customWidth="1"/>
    <col min="18" max="18" width="14.21875" style="11" customWidth="1"/>
    <col min="19" max="21" width="14.21875" style="45" customWidth="1"/>
    <col min="22" max="22" width="12.6640625" customWidth="1"/>
    <col min="23" max="52" width="12.6640625" style="45" customWidth="1"/>
    <col min="53" max="53" width="12.21875" customWidth="1"/>
    <col min="54" max="54" width="12.6640625" customWidth="1"/>
    <col min="55" max="64" width="12.6640625" style="45" customWidth="1"/>
    <col min="65" max="65" width="13.21875" customWidth="1"/>
    <col min="66" max="70" width="13.21875" style="45" customWidth="1"/>
    <col min="71" max="71" width="13.109375" customWidth="1"/>
    <col min="72" max="73" width="13.109375" style="45" customWidth="1"/>
    <col min="74" max="74" width="12.77734375" customWidth="1"/>
    <col min="75" max="75" width="11.88671875" customWidth="1"/>
    <col min="76" max="76" width="12" customWidth="1"/>
    <col min="77" max="78" width="11.77734375" customWidth="1"/>
    <col min="79" max="79" width="11.6640625" customWidth="1"/>
    <col min="80" max="80" width="11.77734375" customWidth="1"/>
    <col min="81" max="81" width="12.88671875" customWidth="1"/>
    <col min="82" max="82" width="12.21875" customWidth="1"/>
    <col min="83" max="83" width="12.33203125" customWidth="1"/>
    <col min="84" max="84" width="14.33203125" customWidth="1"/>
    <col min="85" max="85" width="12.21875" customWidth="1"/>
    <col min="86" max="86" width="14" customWidth="1"/>
    <col min="87" max="88" width="9.109375" hidden="1" customWidth="1"/>
    <col min="89" max="89" width="14.6640625" customWidth="1"/>
    <col min="90" max="90" width="12.6640625" customWidth="1"/>
    <col min="91" max="91" width="12" customWidth="1"/>
    <col min="92" max="92" width="9.109375" hidden="1" customWidth="1"/>
    <col min="93" max="94" width="12.88671875" customWidth="1"/>
    <col min="95" max="95" width="13.109375" customWidth="1"/>
    <col min="96" max="96" width="9.109375" customWidth="1"/>
    <col min="97" max="97" width="14.109375" customWidth="1"/>
    <col min="98" max="98" width="12" customWidth="1"/>
    <col min="100" max="101" width="0" hidden="1" customWidth="1"/>
    <col min="103" max="103" width="13.77734375" customWidth="1"/>
    <col min="104" max="104" width="0" hidden="1" customWidth="1"/>
    <col min="105" max="105" width="11" customWidth="1"/>
    <col min="111" max="111" width="11.21875" customWidth="1"/>
  </cols>
  <sheetData>
    <row r="1" spans="1:114" ht="92.4" x14ac:dyDescent="0.3">
      <c r="A1" s="34" t="s">
        <v>0</v>
      </c>
      <c r="B1" s="37" t="s">
        <v>60</v>
      </c>
      <c r="C1" s="37" t="s">
        <v>49</v>
      </c>
      <c r="D1" s="37" t="s">
        <v>50</v>
      </c>
      <c r="E1" s="37" t="s">
        <v>51</v>
      </c>
      <c r="F1" s="37" t="s">
        <v>52</v>
      </c>
      <c r="G1" s="37" t="s">
        <v>53</v>
      </c>
      <c r="H1" s="37" t="s">
        <v>54</v>
      </c>
      <c r="I1" s="47" t="s">
        <v>87</v>
      </c>
      <c r="J1" s="53">
        <v>21000000</v>
      </c>
      <c r="K1" s="53">
        <v>22000000</v>
      </c>
      <c r="L1" s="53">
        <v>24000000</v>
      </c>
      <c r="M1" s="53">
        <v>25000000</v>
      </c>
      <c r="N1" s="37" t="s">
        <v>55</v>
      </c>
      <c r="O1" s="37" t="s">
        <v>56</v>
      </c>
      <c r="P1" s="37" t="s">
        <v>57</v>
      </c>
      <c r="Q1" s="37" t="s">
        <v>58</v>
      </c>
      <c r="R1" s="48" t="s">
        <v>87</v>
      </c>
      <c r="S1" s="46" t="s">
        <v>84</v>
      </c>
      <c r="T1" s="46" t="s">
        <v>85</v>
      </c>
      <c r="U1" s="46" t="s">
        <v>89</v>
      </c>
      <c r="V1" s="37" t="s">
        <v>59</v>
      </c>
      <c r="W1" s="46" t="s">
        <v>86</v>
      </c>
      <c r="X1" s="46">
        <v>41030800</v>
      </c>
      <c r="Y1" s="46">
        <v>41030900</v>
      </c>
      <c r="Z1" s="46">
        <v>41031000</v>
      </c>
      <c r="AA1" s="46">
        <v>41031600</v>
      </c>
      <c r="AB1" s="46">
        <v>41032200</v>
      </c>
      <c r="AC1" s="46">
        <v>41032600</v>
      </c>
      <c r="AD1" s="46">
        <v>41033700</v>
      </c>
      <c r="AE1" s="46">
        <v>41034100</v>
      </c>
      <c r="AF1" s="46">
        <v>41034400</v>
      </c>
      <c r="AG1" s="46">
        <v>41034500</v>
      </c>
      <c r="AH1" s="46">
        <v>41034800</v>
      </c>
      <c r="AI1" s="46">
        <v>41035100</v>
      </c>
      <c r="AJ1" s="46">
        <v>41035500</v>
      </c>
      <c r="AK1" s="46">
        <v>41035800</v>
      </c>
      <c r="AL1" s="46">
        <v>41036300</v>
      </c>
      <c r="AM1" s="46">
        <v>41036500</v>
      </c>
      <c r="AN1" s="46">
        <v>41036600</v>
      </c>
      <c r="AO1" s="46">
        <v>41037000</v>
      </c>
      <c r="AP1" s="47" t="s">
        <v>87</v>
      </c>
      <c r="AQ1" s="46">
        <v>90010200</v>
      </c>
      <c r="AR1" s="46">
        <v>41010600</v>
      </c>
      <c r="AS1" s="46">
        <v>41010900</v>
      </c>
      <c r="AT1" s="52">
        <v>41020300</v>
      </c>
      <c r="AU1" s="52">
        <v>41020900</v>
      </c>
      <c r="AV1" s="46">
        <v>41030300</v>
      </c>
      <c r="AW1" s="46">
        <v>41030400</v>
      </c>
      <c r="AX1" s="46">
        <v>41035000</v>
      </c>
      <c r="AY1" s="46">
        <v>41035200</v>
      </c>
      <c r="AZ1" s="46">
        <v>41035600</v>
      </c>
      <c r="BA1" s="37" t="s">
        <v>26</v>
      </c>
      <c r="BB1" s="37" t="s">
        <v>27</v>
      </c>
      <c r="BC1" s="47" t="s">
        <v>87</v>
      </c>
      <c r="BD1" s="53">
        <v>70101</v>
      </c>
      <c r="BE1" s="53">
        <v>70201</v>
      </c>
      <c r="BF1" s="53">
        <v>70301</v>
      </c>
      <c r="BG1" s="53">
        <v>70302</v>
      </c>
      <c r="BH1" s="53">
        <v>70304</v>
      </c>
      <c r="BI1" s="53">
        <v>70501</v>
      </c>
      <c r="BJ1" s="53">
        <v>70601</v>
      </c>
      <c r="BK1" s="53">
        <v>70701</v>
      </c>
      <c r="BL1" s="53" t="s">
        <v>97</v>
      </c>
      <c r="BM1" s="37" t="s">
        <v>28</v>
      </c>
      <c r="BN1" s="47" t="s">
        <v>87</v>
      </c>
      <c r="BO1" s="53">
        <v>80101</v>
      </c>
      <c r="BP1" s="53">
        <v>80201</v>
      </c>
      <c r="BQ1" s="53">
        <v>80209</v>
      </c>
      <c r="BR1" s="53" t="s">
        <v>97</v>
      </c>
      <c r="BS1" s="37" t="s">
        <v>29</v>
      </c>
      <c r="BT1" s="53">
        <v>90901</v>
      </c>
      <c r="BU1" s="53" t="s">
        <v>97</v>
      </c>
      <c r="BV1" s="37" t="s">
        <v>30</v>
      </c>
      <c r="BW1" s="37" t="s">
        <v>31</v>
      </c>
      <c r="BX1" s="37" t="s">
        <v>32</v>
      </c>
      <c r="BY1" s="37" t="s">
        <v>33</v>
      </c>
      <c r="BZ1" s="37" t="s">
        <v>34</v>
      </c>
      <c r="CA1" s="37" t="s">
        <v>35</v>
      </c>
      <c r="CB1" s="37" t="s">
        <v>36</v>
      </c>
      <c r="CC1" s="37" t="s">
        <v>37</v>
      </c>
      <c r="CD1" s="37" t="s">
        <v>38</v>
      </c>
      <c r="CE1" s="37" t="s">
        <v>39</v>
      </c>
      <c r="CF1" s="37" t="s">
        <v>40</v>
      </c>
      <c r="CG1" s="37" t="s">
        <v>41</v>
      </c>
      <c r="CH1" s="37" t="s">
        <v>42</v>
      </c>
      <c r="CI1" s="37" t="s">
        <v>20</v>
      </c>
      <c r="CJ1" s="37" t="s">
        <v>21</v>
      </c>
      <c r="CK1" s="37" t="s">
        <v>62</v>
      </c>
      <c r="CL1" s="37" t="s">
        <v>61</v>
      </c>
      <c r="CM1" s="37" t="s">
        <v>48</v>
      </c>
      <c r="CN1" s="37" t="s">
        <v>25</v>
      </c>
      <c r="CO1" s="37" t="s">
        <v>45</v>
      </c>
      <c r="CP1" s="37" t="s">
        <v>46</v>
      </c>
      <c r="CQ1" s="37" t="s">
        <v>47</v>
      </c>
      <c r="CR1" s="37" t="s">
        <v>80</v>
      </c>
      <c r="CS1" s="37" t="s">
        <v>81</v>
      </c>
      <c r="CT1" s="37" t="s">
        <v>82</v>
      </c>
      <c r="CU1" s="42" t="s">
        <v>65</v>
      </c>
      <c r="CV1" s="42" t="s">
        <v>66</v>
      </c>
      <c r="CW1" s="42" t="s">
        <v>67</v>
      </c>
      <c r="CX1" s="42" t="s">
        <v>68</v>
      </c>
      <c r="CY1" s="42" t="s">
        <v>69</v>
      </c>
      <c r="CZ1" s="42" t="s">
        <v>70</v>
      </c>
      <c r="DA1" s="42" t="s">
        <v>71</v>
      </c>
      <c r="DB1" s="42" t="s">
        <v>72</v>
      </c>
      <c r="DC1" s="42" t="s">
        <v>73</v>
      </c>
      <c r="DD1" s="42" t="s">
        <v>74</v>
      </c>
      <c r="DE1" s="42" t="s">
        <v>75</v>
      </c>
      <c r="DF1" s="42" t="s">
        <v>76</v>
      </c>
      <c r="DG1" s="42" t="s">
        <v>77</v>
      </c>
      <c r="DH1" s="42" t="s">
        <v>78</v>
      </c>
      <c r="DI1" s="42" t="s">
        <v>79</v>
      </c>
      <c r="DJ1" s="42" t="s">
        <v>83</v>
      </c>
    </row>
    <row r="2" spans="1:114" ht="15" x14ac:dyDescent="0.25">
      <c r="A2" s="34" t="s">
        <v>63</v>
      </c>
      <c r="B2" s="14">
        <v>4007194154.77</v>
      </c>
      <c r="C2" s="14">
        <v>722886903.45000005</v>
      </c>
      <c r="D2" s="14">
        <v>662915020.01999998</v>
      </c>
      <c r="E2" s="14">
        <v>10231814.439999999</v>
      </c>
      <c r="F2" s="14">
        <v>12756402.439999999</v>
      </c>
      <c r="G2" s="14">
        <v>21983083.899999999</v>
      </c>
      <c r="H2" s="14">
        <v>136044117.88</v>
      </c>
      <c r="I2" s="29">
        <f>SUM(J2:M2)</f>
        <v>136044117.88</v>
      </c>
      <c r="J2" s="14">
        <v>1893165.2</v>
      </c>
      <c r="K2" s="14">
        <v>23405761.809999999</v>
      </c>
      <c r="L2" s="14">
        <v>917107.7</v>
      </c>
      <c r="M2" s="14">
        <v>109828083.17</v>
      </c>
      <c r="N2" s="14">
        <v>171605.07</v>
      </c>
      <c r="O2" s="14">
        <v>859102626.39999998</v>
      </c>
      <c r="P2" s="14">
        <v>3139570040.1300001</v>
      </c>
      <c r="Q2" s="14">
        <v>1288409700</v>
      </c>
      <c r="R2" s="29">
        <f>S2+T2+U2</f>
        <v>1288409700</v>
      </c>
      <c r="S2" s="14">
        <v>1124541200</v>
      </c>
      <c r="T2" s="14">
        <v>151922000</v>
      </c>
      <c r="U2" s="14">
        <v>11946500</v>
      </c>
      <c r="V2" s="14">
        <v>1851160340.1300001</v>
      </c>
      <c r="W2" s="14">
        <v>1457280742.8199999</v>
      </c>
      <c r="X2" s="14">
        <v>189352805.84</v>
      </c>
      <c r="Y2" s="14">
        <v>53539618.909999996</v>
      </c>
      <c r="Z2" s="14">
        <v>52671684.600000001</v>
      </c>
      <c r="AA2" s="14">
        <v>0</v>
      </c>
      <c r="AB2" s="14">
        <v>0</v>
      </c>
      <c r="AC2" s="14">
        <v>8633894.2300000004</v>
      </c>
      <c r="AD2" s="14">
        <v>7115924.3099999996</v>
      </c>
      <c r="AE2" s="14">
        <v>0</v>
      </c>
      <c r="AF2" s="14">
        <v>19454249.449999999</v>
      </c>
      <c r="AG2" s="14">
        <v>607291.75</v>
      </c>
      <c r="AH2" s="14">
        <v>7287664.8300000001</v>
      </c>
      <c r="AI2" s="14">
        <v>0</v>
      </c>
      <c r="AJ2" s="14">
        <v>0</v>
      </c>
      <c r="AK2" s="14">
        <v>0</v>
      </c>
      <c r="AL2" s="14">
        <v>18616829.440000001</v>
      </c>
      <c r="AM2" s="14">
        <v>0</v>
      </c>
      <c r="AN2" s="14">
        <v>36215015.270000003</v>
      </c>
      <c r="AO2" s="14">
        <v>384618.68</v>
      </c>
      <c r="AP2" s="29">
        <f>SUM(W2:AO2)</f>
        <v>1851160340.1299999</v>
      </c>
      <c r="AQ2" s="14">
        <v>3998672666.5300002</v>
      </c>
      <c r="AR2" s="14">
        <v>0</v>
      </c>
      <c r="AS2" s="14">
        <v>101146.47</v>
      </c>
      <c r="AT2" s="14">
        <v>0</v>
      </c>
      <c r="AU2" s="14">
        <v>0</v>
      </c>
      <c r="AV2" s="14">
        <v>0</v>
      </c>
      <c r="AW2" s="14">
        <v>755000</v>
      </c>
      <c r="AX2" s="14">
        <v>4059341.77</v>
      </c>
      <c r="AY2" s="14">
        <v>30000</v>
      </c>
      <c r="AZ2" s="14">
        <v>3576000</v>
      </c>
      <c r="BA2" s="14">
        <v>5122838.2300000004</v>
      </c>
      <c r="BB2" s="14">
        <v>463263527.18000001</v>
      </c>
      <c r="BC2" s="29">
        <f>SUM(BD2:BL2)</f>
        <v>463263527.18000001</v>
      </c>
      <c r="BD2" s="14">
        <v>0</v>
      </c>
      <c r="BE2" s="14">
        <v>0</v>
      </c>
      <c r="BF2" s="14">
        <v>7495015.4100000001</v>
      </c>
      <c r="BG2" s="14">
        <v>20915685.559999999</v>
      </c>
      <c r="BH2" s="14">
        <v>97291623.310000002</v>
      </c>
      <c r="BI2" s="14">
        <v>171020506.27000001</v>
      </c>
      <c r="BJ2" s="14">
        <v>131744780.18000001</v>
      </c>
      <c r="BK2" s="14">
        <v>11559563.07</v>
      </c>
      <c r="BL2" s="14">
        <v>23236353.379999999</v>
      </c>
      <c r="BM2" s="14">
        <v>1022202700.37</v>
      </c>
      <c r="BN2" s="29">
        <f>SUM(BO2:BR2)</f>
        <v>1022202700.37</v>
      </c>
      <c r="BO2" s="14">
        <v>525266415.37</v>
      </c>
      <c r="BP2" s="14">
        <v>288945227.25</v>
      </c>
      <c r="BQ2" s="14">
        <v>37253752.25</v>
      </c>
      <c r="BR2" s="14">
        <v>170737305.50000003</v>
      </c>
      <c r="BS2" s="14">
        <v>92365848.75</v>
      </c>
      <c r="BT2" s="14">
        <v>57677594.210000001</v>
      </c>
      <c r="BU2" s="14">
        <v>34688254.539999999</v>
      </c>
      <c r="BV2" s="14">
        <v>16202381.59</v>
      </c>
      <c r="BW2" s="14">
        <v>52682563.130000003</v>
      </c>
      <c r="BX2" s="14">
        <v>1888085.27</v>
      </c>
      <c r="BY2" s="14">
        <v>22866586.149999999</v>
      </c>
      <c r="BZ2" s="14">
        <v>5613295.25</v>
      </c>
      <c r="CA2" s="14">
        <v>599984</v>
      </c>
      <c r="CB2" s="14">
        <v>776742.47</v>
      </c>
      <c r="CC2" s="14">
        <v>8896693.3699999992</v>
      </c>
      <c r="CD2" s="14">
        <v>7867924.3700000001</v>
      </c>
      <c r="CE2" s="14">
        <v>4697275.66</v>
      </c>
      <c r="CF2" s="14">
        <v>4013638115.71</v>
      </c>
      <c r="CG2" s="14">
        <v>0</v>
      </c>
      <c r="CH2" s="14">
        <v>-2276949717.5799999</v>
      </c>
      <c r="CI2" s="14"/>
      <c r="CJ2" s="14"/>
      <c r="CK2" s="14">
        <v>3899187668.0599999</v>
      </c>
      <c r="CL2" s="14">
        <v>114450447.65000001</v>
      </c>
      <c r="CM2" s="14">
        <v>11438379.970000001</v>
      </c>
      <c r="CN2" s="14"/>
      <c r="CO2" s="14">
        <v>3810141855.3800001</v>
      </c>
      <c r="CP2" s="14">
        <v>4075392145.0100002</v>
      </c>
      <c r="CQ2" s="14">
        <v>4007194154.77</v>
      </c>
      <c r="CR2" s="14">
        <v>1618.3</v>
      </c>
      <c r="CS2" s="14">
        <v>-11438379.970000001</v>
      </c>
      <c r="CT2" s="14">
        <v>21900000</v>
      </c>
      <c r="CU2" s="20">
        <f t="shared" ref="CU2:CU25" si="0">(B2-CK2-CL2)/B2*100</f>
        <v>-0.16080980085103538</v>
      </c>
      <c r="CV2" s="20"/>
      <c r="CW2" s="20"/>
      <c r="CX2" s="20">
        <f t="shared" ref="CX2:CX25" si="1">((C2+H2)-CK2)/(C2+H2)</f>
        <v>-3.5395818421162111</v>
      </c>
      <c r="CY2" s="31">
        <f t="shared" ref="CY2:CY25" si="2">(N2-CL2)/N2</f>
        <v>-665.94094556763389</v>
      </c>
      <c r="CZ2" s="31"/>
      <c r="DA2" s="24">
        <f t="shared" ref="DA2:DA25" si="3">(C2+H2-CK2-CL2)/CR2</f>
        <v>-1949395.7204350245</v>
      </c>
      <c r="DB2" s="24">
        <f>CS2/CR2</f>
        <v>-7068.1455663350434</v>
      </c>
      <c r="DC2" s="24">
        <f t="shared" ref="DC2:DC25" si="4">(C2+H2)/B2*100</f>
        <v>21.434724352139607</v>
      </c>
      <c r="DD2" s="24">
        <f t="shared" ref="DD2:DD25" si="5">P2/B2*100</f>
        <v>78.348338484991658</v>
      </c>
      <c r="DE2" s="24">
        <f t="shared" ref="DE2:DE25" si="6">C2/CF2*100</f>
        <v>18.010764364144066</v>
      </c>
      <c r="DF2" s="24">
        <f t="shared" ref="DF2:DF25" si="7">P2/CO2*100</f>
        <v>82.400345165544465</v>
      </c>
      <c r="DG2" s="24">
        <f t="shared" ref="DG2:DG25" si="8">B2/CR2</f>
        <v>2476175.0940925665</v>
      </c>
      <c r="DH2" s="24">
        <f t="shared" ref="DH2:DH25" si="9">C2/O2*100</f>
        <v>84.144417818765035</v>
      </c>
      <c r="DI2" s="24">
        <f>(CP2-CQ2)/CP2*100</f>
        <v>1.6734092772766263</v>
      </c>
      <c r="DJ2" s="24">
        <f t="shared" ref="DJ2:DJ25" si="10">CT2/(C2+H2)*100</f>
        <v>2.5496808772943425</v>
      </c>
    </row>
    <row r="3" spans="1:114" ht="15" x14ac:dyDescent="0.25">
      <c r="A3" s="34" t="s">
        <v>64</v>
      </c>
      <c r="B3" s="14">
        <v>2775734413.5300002</v>
      </c>
      <c r="C3" s="14">
        <v>253457112.00999999</v>
      </c>
      <c r="D3" s="14">
        <v>221981519.03999999</v>
      </c>
      <c r="E3" s="14">
        <v>1069394.58</v>
      </c>
      <c r="F3" s="14">
        <v>18897193.739999998</v>
      </c>
      <c r="G3" s="14">
        <v>10626819.960000001</v>
      </c>
      <c r="H3" s="14">
        <v>96714146.739999995</v>
      </c>
      <c r="I3" s="29">
        <f t="shared" ref="I3:I25" si="11">SUM(J3:M3)</f>
        <v>96714146.739999995</v>
      </c>
      <c r="J3" s="14">
        <v>1069748.8999999999</v>
      </c>
      <c r="K3" s="14">
        <v>15329139.119999999</v>
      </c>
      <c r="L3" s="14">
        <v>1075646.3700000001</v>
      </c>
      <c r="M3" s="14">
        <v>79239612.349999994</v>
      </c>
      <c r="N3" s="14">
        <v>946036.56</v>
      </c>
      <c r="O3" s="14">
        <v>351128461.75999999</v>
      </c>
      <c r="P3" s="14">
        <v>2419629462.71</v>
      </c>
      <c r="Q3" s="14">
        <v>755799200</v>
      </c>
      <c r="R3" s="29">
        <f t="shared" ref="R3:R25" si="12">S3+T3+U3</f>
        <v>755799200</v>
      </c>
      <c r="S3" s="14">
        <v>661255400</v>
      </c>
      <c r="T3" s="14">
        <v>94543800</v>
      </c>
      <c r="U3" s="14">
        <v>0</v>
      </c>
      <c r="V3" s="14">
        <v>1663830262.71</v>
      </c>
      <c r="W3" s="14">
        <v>1405974089.7</v>
      </c>
      <c r="X3" s="14">
        <v>122083381.09999999</v>
      </c>
      <c r="Y3" s="14">
        <v>31453426.550000001</v>
      </c>
      <c r="Z3" s="14">
        <v>35137217.990000002</v>
      </c>
      <c r="AA3" s="14">
        <v>0</v>
      </c>
      <c r="AB3" s="14">
        <v>0</v>
      </c>
      <c r="AC3" s="14">
        <v>6489545.6299999999</v>
      </c>
      <c r="AD3" s="14">
        <v>4442375.3499999996</v>
      </c>
      <c r="AE3" s="14">
        <v>0</v>
      </c>
      <c r="AF3" s="14">
        <v>24824275.699999999</v>
      </c>
      <c r="AG3" s="14">
        <v>11780708.039999999</v>
      </c>
      <c r="AH3" s="14">
        <v>3908296</v>
      </c>
      <c r="AI3" s="14">
        <v>3232168.8</v>
      </c>
      <c r="AJ3" s="14">
        <v>0</v>
      </c>
      <c r="AK3" s="14">
        <v>10197018.359999999</v>
      </c>
      <c r="AL3" s="14">
        <v>6600</v>
      </c>
      <c r="AM3" s="14">
        <v>0</v>
      </c>
      <c r="AN3" s="14">
        <v>4113796.35</v>
      </c>
      <c r="AO3" s="14">
        <v>187363.14</v>
      </c>
      <c r="AP3" s="29">
        <f t="shared" ref="AP3:AP20" si="13">SUM(W3:AO3)</f>
        <v>1663830262.7099998</v>
      </c>
      <c r="AQ3" s="14">
        <v>2770757924.4699998</v>
      </c>
      <c r="AR3" s="14">
        <v>0</v>
      </c>
      <c r="AS3" s="14">
        <v>2916870.32</v>
      </c>
      <c r="AT3" s="14">
        <v>0</v>
      </c>
      <c r="AU3" s="14">
        <v>0</v>
      </c>
      <c r="AV3" s="14">
        <v>0</v>
      </c>
      <c r="AW3" s="14">
        <v>0</v>
      </c>
      <c r="AX3" s="14">
        <v>2059618.74</v>
      </c>
      <c r="AY3" s="14">
        <v>0</v>
      </c>
      <c r="AZ3" s="14">
        <v>0</v>
      </c>
      <c r="BA3" s="14">
        <v>4670579.32</v>
      </c>
      <c r="BB3" s="14">
        <v>377407667.94</v>
      </c>
      <c r="BC3" s="29">
        <f t="shared" ref="BC3:BC25" si="14">SUM(BD3:BL3)</f>
        <v>377407667.94</v>
      </c>
      <c r="BD3" s="14">
        <v>0</v>
      </c>
      <c r="BE3" s="14">
        <v>0</v>
      </c>
      <c r="BF3" s="14">
        <v>30940239.800000001</v>
      </c>
      <c r="BG3" s="14">
        <v>16447035.199999999</v>
      </c>
      <c r="BH3" s="14">
        <v>56770741.619999997</v>
      </c>
      <c r="BI3" s="14">
        <v>126493380.17</v>
      </c>
      <c r="BJ3" s="14">
        <v>100816057.20999999</v>
      </c>
      <c r="BK3" s="14">
        <v>9698011.1300000008</v>
      </c>
      <c r="BL3" s="14">
        <v>36242202.810000002</v>
      </c>
      <c r="BM3" s="14">
        <v>388425465.58999997</v>
      </c>
      <c r="BN3" s="29">
        <f t="shared" ref="BN3:BN25" si="15">SUM(BO3:BR3)</f>
        <v>388425465.59000003</v>
      </c>
      <c r="BO3" s="14">
        <v>81884113.519999996</v>
      </c>
      <c r="BP3" s="14">
        <v>158097812.33000001</v>
      </c>
      <c r="BQ3" s="14">
        <v>44461333.130000003</v>
      </c>
      <c r="BR3" s="14">
        <v>103982206.61</v>
      </c>
      <c r="BS3" s="14">
        <v>45916289.240000002</v>
      </c>
      <c r="BT3" s="14">
        <v>29620981.149999999</v>
      </c>
      <c r="BU3" s="14">
        <v>16295308.090000004</v>
      </c>
      <c r="BV3" s="14">
        <v>0</v>
      </c>
      <c r="BW3" s="14">
        <v>41170441.549999997</v>
      </c>
      <c r="BX3" s="14">
        <v>1851001.64</v>
      </c>
      <c r="BY3" s="14">
        <v>13881147.640000001</v>
      </c>
      <c r="BZ3" s="14">
        <v>56671022.289999999</v>
      </c>
      <c r="CA3" s="14">
        <v>3738397.3</v>
      </c>
      <c r="CB3" s="14">
        <v>461489.46</v>
      </c>
      <c r="CC3" s="14">
        <v>48309306.049999997</v>
      </c>
      <c r="CD3" s="14">
        <v>958872.03</v>
      </c>
      <c r="CE3" s="14">
        <v>685807.47</v>
      </c>
      <c r="CF3" s="14">
        <v>2770259960.5599999</v>
      </c>
      <c r="CG3" s="14">
        <v>0</v>
      </c>
      <c r="CH3" s="14">
        <v>-90596073.310000002</v>
      </c>
      <c r="CI3" s="14"/>
      <c r="CJ3" s="14"/>
      <c r="CK3" s="14">
        <v>2640244796.1700001</v>
      </c>
      <c r="CL3" s="14">
        <v>130015164.39</v>
      </c>
      <c r="CM3" s="14">
        <v>-3439956.36</v>
      </c>
      <c r="CN3" s="14"/>
      <c r="CO3" s="14">
        <v>2642921007.7600002</v>
      </c>
      <c r="CP3" s="14">
        <v>2813166652</v>
      </c>
      <c r="CQ3" s="14">
        <v>2775734413.5300002</v>
      </c>
      <c r="CR3" s="14">
        <v>1041.3</v>
      </c>
      <c r="CS3" s="14">
        <v>3439956.36</v>
      </c>
      <c r="CT3" s="14">
        <v>15000000</v>
      </c>
      <c r="CU3" s="20">
        <f t="shared" si="0"/>
        <v>0.19722538811045962</v>
      </c>
      <c r="CV3" s="20"/>
      <c r="CW3" s="20"/>
      <c r="CX3" s="20">
        <f t="shared" si="1"/>
        <v>-6.539867222669371</v>
      </c>
      <c r="CY3" s="31">
        <f t="shared" si="2"/>
        <v>-136.43143752287966</v>
      </c>
      <c r="CZ3" s="24"/>
      <c r="DA3" s="24">
        <f t="shared" si="3"/>
        <v>-2324103.2380774035</v>
      </c>
      <c r="DB3" s="24">
        <f t="shared" ref="DB3:DB25" si="16">CS3/CR3</f>
        <v>3303.5209449726303</v>
      </c>
      <c r="DC3" s="24">
        <f t="shared" si="4"/>
        <v>12.615445377019149</v>
      </c>
      <c r="DD3" s="24">
        <f t="shared" si="5"/>
        <v>87.170784456747469</v>
      </c>
      <c r="DE3" s="24">
        <f t="shared" si="6"/>
        <v>9.1492176047898539</v>
      </c>
      <c r="DF3" s="24">
        <f t="shared" si="7"/>
        <v>91.551334890661366</v>
      </c>
      <c r="DG3" s="24">
        <f t="shared" si="8"/>
        <v>2665643.3434456931</v>
      </c>
      <c r="DH3" s="24">
        <f t="shared" si="9"/>
        <v>72.183585101466548</v>
      </c>
      <c r="DI3" s="24">
        <f t="shared" ref="DI3:DI25" si="17">(CP3-CQ3)/CP3*100</f>
        <v>1.3306086378987756</v>
      </c>
      <c r="DJ3" s="24">
        <f t="shared" si="10"/>
        <v>4.283618265401115</v>
      </c>
    </row>
    <row r="4" spans="1:114" ht="16.5" customHeight="1" x14ac:dyDescent="0.3">
      <c r="A4" s="34" t="s">
        <v>1</v>
      </c>
      <c r="B4" s="14">
        <v>8216524086.6199999</v>
      </c>
      <c r="C4" s="14">
        <v>3420455041.1199999</v>
      </c>
      <c r="D4" s="14">
        <v>2820833599.7399998</v>
      </c>
      <c r="E4" s="14">
        <v>4899234.2</v>
      </c>
      <c r="F4" s="14">
        <v>9380153.8100000005</v>
      </c>
      <c r="G4" s="14">
        <v>510514040.74000001</v>
      </c>
      <c r="H4" s="14">
        <v>334464001.70999998</v>
      </c>
      <c r="I4" s="29">
        <f t="shared" si="11"/>
        <v>334464001.71000004</v>
      </c>
      <c r="J4" s="14">
        <v>7057279.8600000003</v>
      </c>
      <c r="K4" s="14">
        <v>60969899.969999999</v>
      </c>
      <c r="L4" s="14">
        <v>3097106.36</v>
      </c>
      <c r="M4" s="14">
        <v>263339715.52000001</v>
      </c>
      <c r="N4" s="14">
        <v>4009536.48</v>
      </c>
      <c r="O4" s="14">
        <v>3758928579.3099999</v>
      </c>
      <c r="P4" s="14">
        <v>4344002771.9200001</v>
      </c>
      <c r="Q4" s="14">
        <v>723836800</v>
      </c>
      <c r="R4" s="29">
        <f t="shared" si="12"/>
        <v>723836800</v>
      </c>
      <c r="S4" s="49">
        <v>294340700</v>
      </c>
      <c r="T4" s="49">
        <v>405885100</v>
      </c>
      <c r="U4" s="49">
        <v>23611000</v>
      </c>
      <c r="V4" s="14">
        <v>3620165971.9200001</v>
      </c>
      <c r="W4" s="14">
        <v>2539022085.8899999</v>
      </c>
      <c r="X4" s="14">
        <v>449756155.80000001</v>
      </c>
      <c r="Y4" s="14">
        <v>134318073.22999999</v>
      </c>
      <c r="Z4" s="14">
        <v>24494884.260000002</v>
      </c>
      <c r="AA4" s="14">
        <v>0</v>
      </c>
      <c r="AB4" s="14">
        <v>0</v>
      </c>
      <c r="AC4" s="14">
        <v>19714481.359999999</v>
      </c>
      <c r="AD4" s="14">
        <v>14494701.539999999</v>
      </c>
      <c r="AE4" s="14">
        <v>0</v>
      </c>
      <c r="AF4" s="14">
        <v>42888935.890000001</v>
      </c>
      <c r="AG4" s="14">
        <v>9187014.8900000006</v>
      </c>
      <c r="AH4" s="14">
        <v>12860345.85</v>
      </c>
      <c r="AI4" s="14">
        <v>15455400</v>
      </c>
      <c r="AJ4" s="14">
        <v>0</v>
      </c>
      <c r="AK4" s="14">
        <v>54405633.740000002</v>
      </c>
      <c r="AL4" s="14">
        <v>257000</v>
      </c>
      <c r="AM4" s="14">
        <v>196863.6</v>
      </c>
      <c r="AN4" s="14">
        <v>302744357.29000002</v>
      </c>
      <c r="AO4" s="14">
        <v>370038.58</v>
      </c>
      <c r="AP4" s="29">
        <f t="shared" si="13"/>
        <v>3620165971.9199996</v>
      </c>
      <c r="AQ4" s="14">
        <v>8102931351.2299995</v>
      </c>
      <c r="AR4" s="14">
        <v>0</v>
      </c>
      <c r="AS4" s="14">
        <v>80573</v>
      </c>
      <c r="AT4" s="14">
        <v>0</v>
      </c>
      <c r="AU4" s="14">
        <v>0</v>
      </c>
      <c r="AV4" s="14">
        <v>2865308.73</v>
      </c>
      <c r="AW4" s="14">
        <v>11367841.060000001</v>
      </c>
      <c r="AX4" s="14">
        <v>99279012.599999994</v>
      </c>
      <c r="AY4" s="14">
        <v>0</v>
      </c>
      <c r="AZ4" s="14">
        <v>0</v>
      </c>
      <c r="BA4" s="14">
        <v>11259753.050000001</v>
      </c>
      <c r="BB4" s="14">
        <v>905475171.65999997</v>
      </c>
      <c r="BC4" s="29">
        <f t="shared" si="14"/>
        <v>905475171.65999997</v>
      </c>
      <c r="BD4" s="14">
        <v>0</v>
      </c>
      <c r="BE4" s="14">
        <v>0</v>
      </c>
      <c r="BF4" s="14">
        <v>76459504.180000007</v>
      </c>
      <c r="BG4" s="14">
        <v>8341312.8399999999</v>
      </c>
      <c r="BH4" s="14">
        <v>187264535.94</v>
      </c>
      <c r="BI4" s="14">
        <v>336100625.25</v>
      </c>
      <c r="BJ4" s="14">
        <v>181556886.21000001</v>
      </c>
      <c r="BK4" s="14">
        <v>16954037.649999999</v>
      </c>
      <c r="BL4" s="14">
        <v>98798269.589999914</v>
      </c>
      <c r="BM4" s="14">
        <v>3112157397.9699998</v>
      </c>
      <c r="BN4" s="29">
        <f t="shared" si="15"/>
        <v>3112157397.9699998</v>
      </c>
      <c r="BO4" s="14">
        <v>1556101825.99</v>
      </c>
      <c r="BP4" s="14">
        <v>580175303.64999998</v>
      </c>
      <c r="BQ4" s="14">
        <v>286762725.98000002</v>
      </c>
      <c r="BR4" s="14">
        <v>689117542.3499999</v>
      </c>
      <c r="BS4" s="14">
        <v>234593662.22999999</v>
      </c>
      <c r="BT4" s="14">
        <v>119541113.90000001</v>
      </c>
      <c r="BU4" s="14">
        <v>115052548.32999998</v>
      </c>
      <c r="BV4" s="14">
        <v>196863.6</v>
      </c>
      <c r="BW4" s="14">
        <v>110755258.44</v>
      </c>
      <c r="BX4" s="14">
        <v>6718014.2400000002</v>
      </c>
      <c r="BY4" s="14">
        <v>13322484.189999999</v>
      </c>
      <c r="BZ4" s="14">
        <v>72775021.200000003</v>
      </c>
      <c r="CA4" s="14">
        <v>7618650.4000000004</v>
      </c>
      <c r="CB4" s="14">
        <v>470516.61</v>
      </c>
      <c r="CC4" s="14">
        <v>26783043.329999998</v>
      </c>
      <c r="CD4" s="14">
        <v>40624900.299999997</v>
      </c>
      <c r="CE4" s="14">
        <v>112878900.09</v>
      </c>
      <c r="CF4" s="14">
        <v>8459940519.3000002</v>
      </c>
      <c r="CG4" s="14">
        <v>0</v>
      </c>
      <c r="CH4" s="14">
        <v>-3436205378.1799998</v>
      </c>
      <c r="CI4" s="14"/>
      <c r="CJ4" s="14"/>
      <c r="CK4" s="14">
        <v>8017254435.1300001</v>
      </c>
      <c r="CL4" s="14">
        <v>442686084.17000002</v>
      </c>
      <c r="CM4" s="14">
        <v>243140099.97999999</v>
      </c>
      <c r="CN4" s="14"/>
      <c r="CO4" s="14">
        <v>7624906521.0100002</v>
      </c>
      <c r="CP4" s="14">
        <v>8958811230.7999992</v>
      </c>
      <c r="CQ4" s="14">
        <v>8216524086.6199999</v>
      </c>
      <c r="CR4" s="14">
        <v>3292.4</v>
      </c>
      <c r="CS4" s="14">
        <v>-243140099.97999999</v>
      </c>
      <c r="CT4" s="14">
        <v>497891700</v>
      </c>
      <c r="CU4" s="20">
        <f t="shared" si="0"/>
        <v>-2.9625232046284129</v>
      </c>
      <c r="CV4" s="20"/>
      <c r="CW4" s="20"/>
      <c r="CX4" s="20">
        <f t="shared" si="1"/>
        <v>-1.1351337655172378</v>
      </c>
      <c r="CY4" s="31">
        <f t="shared" si="2"/>
        <v>-109.40829441960832</v>
      </c>
      <c r="CZ4" s="24"/>
      <c r="DA4" s="24">
        <f t="shared" si="3"/>
        <v>-1429055.2413042157</v>
      </c>
      <c r="DB4" s="24">
        <f t="shared" si="16"/>
        <v>-73848.894417446238</v>
      </c>
      <c r="DC4" s="24">
        <f t="shared" si="4"/>
        <v>45.699604884559477</v>
      </c>
      <c r="DD4" s="24">
        <f t="shared" si="5"/>
        <v>52.869105306876499</v>
      </c>
      <c r="DE4" s="24">
        <f t="shared" si="6"/>
        <v>40.431194915812696</v>
      </c>
      <c r="DF4" s="24">
        <f t="shared" si="7"/>
        <v>56.971226597340504</v>
      </c>
      <c r="DG4" s="24">
        <f t="shared" si="8"/>
        <v>2495603.2336957841</v>
      </c>
      <c r="DH4" s="24">
        <f t="shared" si="9"/>
        <v>90.995478337815854</v>
      </c>
      <c r="DI4" s="24">
        <f t="shared" si="17"/>
        <v>8.2855540211412055</v>
      </c>
      <c r="DJ4" s="24">
        <f t="shared" si="10"/>
        <v>13.259718633633973</v>
      </c>
    </row>
    <row r="5" spans="1:114" s="9" customFormat="1" x14ac:dyDescent="0.3">
      <c r="A5" s="34" t="s">
        <v>2</v>
      </c>
      <c r="B5" s="14">
        <v>6286404561.9400005</v>
      </c>
      <c r="C5" s="14">
        <v>4577581992.2799997</v>
      </c>
      <c r="D5" s="14">
        <v>4121964016</v>
      </c>
      <c r="E5" s="14">
        <v>62177083.960000001</v>
      </c>
      <c r="F5" s="14">
        <v>9332465.9499999993</v>
      </c>
      <c r="G5" s="14">
        <v>285784049.62</v>
      </c>
      <c r="H5" s="14">
        <v>371773007.66000003</v>
      </c>
      <c r="I5" s="29">
        <f t="shared" si="11"/>
        <v>371773007.65999997</v>
      </c>
      <c r="J5" s="14">
        <v>17252381.369999997</v>
      </c>
      <c r="K5" s="14">
        <v>84113652.510000005</v>
      </c>
      <c r="L5" s="14">
        <v>3960464.7800000003</v>
      </c>
      <c r="M5" s="14">
        <v>266446509</v>
      </c>
      <c r="N5" s="14">
        <v>2944907.2899999996</v>
      </c>
      <c r="O5" s="14">
        <v>4952299907.2300005</v>
      </c>
      <c r="P5" s="14">
        <v>1325041194.3900001</v>
      </c>
      <c r="Q5" s="14">
        <v>900585300</v>
      </c>
      <c r="R5" s="29">
        <f t="shared" si="12"/>
        <v>900585300</v>
      </c>
      <c r="S5" s="14">
        <v>810820200</v>
      </c>
      <c r="T5" s="14">
        <v>89765100</v>
      </c>
      <c r="U5" s="14">
        <v>0</v>
      </c>
      <c r="V5" s="14">
        <v>424455894.38999999</v>
      </c>
      <c r="W5" s="14">
        <v>0</v>
      </c>
      <c r="X5" s="14">
        <v>0</v>
      </c>
      <c r="Y5" s="14">
        <v>0</v>
      </c>
      <c r="Z5" s="14">
        <v>0</v>
      </c>
      <c r="AA5" s="14">
        <v>59432207.380000003</v>
      </c>
      <c r="AB5" s="14">
        <v>5705400</v>
      </c>
      <c r="AC5" s="14">
        <v>24749955.829999998</v>
      </c>
      <c r="AD5" s="14">
        <v>19121623.09</v>
      </c>
      <c r="AE5" s="14">
        <v>0</v>
      </c>
      <c r="AF5" s="14">
        <v>0</v>
      </c>
      <c r="AG5" s="14">
        <v>64042403.060000002</v>
      </c>
      <c r="AH5" s="14">
        <v>6625856.7999999998</v>
      </c>
      <c r="AI5" s="14">
        <v>0</v>
      </c>
      <c r="AJ5" s="14">
        <v>0</v>
      </c>
      <c r="AK5" s="14">
        <v>0</v>
      </c>
      <c r="AL5" s="14">
        <v>499900</v>
      </c>
      <c r="AM5" s="14">
        <v>46271240.409999996</v>
      </c>
      <c r="AN5" s="14">
        <v>198007307.81999999</v>
      </c>
      <c r="AO5" s="14">
        <v>0</v>
      </c>
      <c r="AP5" s="29">
        <f t="shared" si="13"/>
        <v>424455894.38999999</v>
      </c>
      <c r="AQ5" s="14">
        <v>6277341101.6199999</v>
      </c>
      <c r="AR5" s="14">
        <v>0</v>
      </c>
      <c r="AS5" s="14">
        <v>0</v>
      </c>
      <c r="AT5" s="14">
        <v>0</v>
      </c>
      <c r="AU5" s="14">
        <v>0</v>
      </c>
      <c r="AV5" s="14">
        <v>0</v>
      </c>
      <c r="AW5" s="14">
        <v>0</v>
      </c>
      <c r="AX5" s="14">
        <v>3284718.58</v>
      </c>
      <c r="AY5" s="14">
        <v>0</v>
      </c>
      <c r="AZ5" s="14">
        <v>5778741.7400000002</v>
      </c>
      <c r="BA5" s="14">
        <v>18455534.620000001</v>
      </c>
      <c r="BB5" s="14">
        <v>1135896329.6600001</v>
      </c>
      <c r="BC5" s="29">
        <f t="shared" si="14"/>
        <v>1135896329.6600001</v>
      </c>
      <c r="BD5" s="14">
        <v>0</v>
      </c>
      <c r="BE5" s="14">
        <v>909316</v>
      </c>
      <c r="BF5" s="14">
        <v>55796701.649999999</v>
      </c>
      <c r="BG5" s="14">
        <v>42155774.340000004</v>
      </c>
      <c r="BH5" s="14">
        <v>223874477.84999999</v>
      </c>
      <c r="BI5" s="14">
        <v>487109313.37</v>
      </c>
      <c r="BJ5" s="14">
        <v>192013789.81999999</v>
      </c>
      <c r="BK5" s="14">
        <v>18351699.400000002</v>
      </c>
      <c r="BL5" s="14">
        <v>115685257.23000014</v>
      </c>
      <c r="BM5" s="14">
        <v>2134687778.51</v>
      </c>
      <c r="BN5" s="29">
        <f t="shared" si="15"/>
        <v>2134687778.51</v>
      </c>
      <c r="BO5" s="14">
        <v>42989077.170000002</v>
      </c>
      <c r="BP5" s="14">
        <v>781896690.62</v>
      </c>
      <c r="BQ5" s="14">
        <v>378000694.08000004</v>
      </c>
      <c r="BR5" s="14">
        <v>931801316.6400001</v>
      </c>
      <c r="BS5" s="14">
        <v>394613482.33999997</v>
      </c>
      <c r="BT5" s="14">
        <v>261637420.54000002</v>
      </c>
      <c r="BU5" s="14">
        <v>132976061.79999995</v>
      </c>
      <c r="BV5" s="14">
        <v>318536298.44999999</v>
      </c>
      <c r="BW5" s="14">
        <v>199950548.03</v>
      </c>
      <c r="BX5" s="14">
        <v>3254800.38</v>
      </c>
      <c r="BY5" s="14">
        <v>83138700.840000004</v>
      </c>
      <c r="BZ5" s="14">
        <v>71594280.609999999</v>
      </c>
      <c r="CA5" s="14">
        <v>316041</v>
      </c>
      <c r="CB5" s="14">
        <v>2444205.69</v>
      </c>
      <c r="CC5" s="14">
        <v>4979532.47</v>
      </c>
      <c r="CD5" s="14">
        <v>11492257.74</v>
      </c>
      <c r="CE5" s="14">
        <v>31879543.609999999</v>
      </c>
      <c r="CF5" s="14">
        <v>6362637572.0199995</v>
      </c>
      <c r="CG5" s="14">
        <v>0</v>
      </c>
      <c r="CH5" s="14">
        <v>-1660212052.1700001</v>
      </c>
      <c r="CI5" s="17"/>
      <c r="CJ5" s="17"/>
      <c r="CK5" s="57"/>
      <c r="CL5" s="57"/>
      <c r="CM5" s="14">
        <v>76233010.080000043</v>
      </c>
      <c r="CN5" s="17"/>
      <c r="CO5" s="14">
        <v>5901730139.7200003</v>
      </c>
      <c r="CP5" s="57"/>
      <c r="CQ5" s="14">
        <v>6286404561.9400005</v>
      </c>
      <c r="CR5" s="14">
        <v>4343.8999999999996</v>
      </c>
      <c r="CS5" s="14">
        <v>-76233010.080000043</v>
      </c>
      <c r="CT5" s="57"/>
      <c r="CU5" s="20">
        <f t="shared" si="0"/>
        <v>100</v>
      </c>
      <c r="CV5" s="22"/>
      <c r="CW5" s="22"/>
      <c r="CX5" s="20">
        <f t="shared" si="1"/>
        <v>1</v>
      </c>
      <c r="CY5" s="31">
        <f t="shared" si="2"/>
        <v>1</v>
      </c>
      <c r="CZ5" s="24"/>
      <c r="DA5" s="24">
        <f t="shared" si="3"/>
        <v>1139380.5105872604</v>
      </c>
      <c r="DB5" s="24">
        <f t="shared" si="16"/>
        <v>-17549.439462234408</v>
      </c>
      <c r="DC5" s="24">
        <f t="shared" si="4"/>
        <v>78.731092648809991</v>
      </c>
      <c r="DD5" s="24">
        <f t="shared" si="5"/>
        <v>21.077886116529047</v>
      </c>
      <c r="DE5" s="24">
        <f t="shared" si="6"/>
        <v>71.944723245122972</v>
      </c>
      <c r="DF5" s="24">
        <f t="shared" si="7"/>
        <v>22.451741489706016</v>
      </c>
      <c r="DG5" s="24">
        <f t="shared" si="8"/>
        <v>1447179.852653146</v>
      </c>
      <c r="DH5" s="24">
        <f t="shared" si="9"/>
        <v>92.433456737889813</v>
      </c>
      <c r="DI5" s="24" t="e">
        <f t="shared" si="17"/>
        <v>#DIV/0!</v>
      </c>
      <c r="DJ5" s="24">
        <f t="shared" si="10"/>
        <v>0</v>
      </c>
    </row>
    <row r="6" spans="1:114" x14ac:dyDescent="0.3">
      <c r="A6" s="34" t="s">
        <v>3</v>
      </c>
      <c r="B6" s="14">
        <v>3175636083.0999999</v>
      </c>
      <c r="C6" s="14">
        <v>421171270.77999997</v>
      </c>
      <c r="D6" s="14">
        <v>330325023.56999999</v>
      </c>
      <c r="E6" s="14">
        <v>3094182.55</v>
      </c>
      <c r="F6" s="14">
        <v>9570171.4700000007</v>
      </c>
      <c r="G6" s="14">
        <v>68641494.989999995</v>
      </c>
      <c r="H6" s="14">
        <v>130418730.83</v>
      </c>
      <c r="I6" s="29">
        <f t="shared" si="11"/>
        <v>130418730.83</v>
      </c>
      <c r="J6" s="14">
        <v>9483426.2599999998</v>
      </c>
      <c r="K6" s="14">
        <v>20698934.309999999</v>
      </c>
      <c r="L6" s="14">
        <v>961958.71</v>
      </c>
      <c r="M6" s="14">
        <v>99274411.549999997</v>
      </c>
      <c r="N6" s="14">
        <v>3091521.63</v>
      </c>
      <c r="O6" s="14">
        <v>554681523.24000001</v>
      </c>
      <c r="P6" s="14">
        <v>2620917094.8600001</v>
      </c>
      <c r="Q6" s="14">
        <v>961077500</v>
      </c>
      <c r="R6" s="29">
        <f t="shared" si="12"/>
        <v>961077500</v>
      </c>
      <c r="S6" s="14">
        <v>787734100</v>
      </c>
      <c r="T6" s="14">
        <v>173343400</v>
      </c>
      <c r="U6" s="14">
        <v>0</v>
      </c>
      <c r="V6" s="14">
        <v>1659839594.8599999</v>
      </c>
      <c r="W6" s="14">
        <v>1280808137.5999999</v>
      </c>
      <c r="X6" s="14">
        <v>188192715.75</v>
      </c>
      <c r="Y6" s="14">
        <v>52867755.420000002</v>
      </c>
      <c r="Z6" s="14">
        <v>51172123.329999998</v>
      </c>
      <c r="AA6" s="14">
        <v>0</v>
      </c>
      <c r="AB6" s="14">
        <v>0</v>
      </c>
      <c r="AC6" s="14">
        <v>8995028.7699999996</v>
      </c>
      <c r="AD6" s="14">
        <v>5579005</v>
      </c>
      <c r="AE6" s="14">
        <v>0</v>
      </c>
      <c r="AF6" s="14">
        <v>14932311.550000001</v>
      </c>
      <c r="AG6" s="14">
        <v>3670857.81</v>
      </c>
      <c r="AH6" s="14">
        <v>5064297.55</v>
      </c>
      <c r="AI6" s="14">
        <v>0</v>
      </c>
      <c r="AJ6" s="14">
        <v>0</v>
      </c>
      <c r="AK6" s="14">
        <v>20552475.27</v>
      </c>
      <c r="AL6" s="14">
        <v>121248.29</v>
      </c>
      <c r="AM6" s="14">
        <v>0</v>
      </c>
      <c r="AN6" s="14">
        <v>27507214.629999999</v>
      </c>
      <c r="AO6" s="14">
        <v>376423.89</v>
      </c>
      <c r="AP6" s="29">
        <f t="shared" si="13"/>
        <v>1659839594.8599999</v>
      </c>
      <c r="AQ6" s="14">
        <v>3175598618.0999999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37465</v>
      </c>
      <c r="AY6" s="14">
        <v>0</v>
      </c>
      <c r="AZ6" s="14">
        <v>0</v>
      </c>
      <c r="BA6" s="14">
        <v>6671324.6900000004</v>
      </c>
      <c r="BB6" s="14">
        <v>429109603.56</v>
      </c>
      <c r="BC6" s="29">
        <f t="shared" si="14"/>
        <v>429109603.56</v>
      </c>
      <c r="BD6" s="14">
        <v>0</v>
      </c>
      <c r="BE6" s="14">
        <v>0</v>
      </c>
      <c r="BF6" s="14">
        <v>15013698.890000001</v>
      </c>
      <c r="BG6" s="14">
        <v>15943376.99</v>
      </c>
      <c r="BH6" s="14">
        <v>94748359.849999994</v>
      </c>
      <c r="BI6" s="14">
        <v>146322608.56999999</v>
      </c>
      <c r="BJ6" s="14">
        <v>120173365.59999999</v>
      </c>
      <c r="BK6" s="14">
        <v>10880222.91</v>
      </c>
      <c r="BL6" s="14">
        <v>26027970.75</v>
      </c>
      <c r="BM6" s="14">
        <v>562543682.64999998</v>
      </c>
      <c r="BN6" s="29">
        <f t="shared" si="15"/>
        <v>562543682.64999998</v>
      </c>
      <c r="BO6" s="14">
        <v>143582746.88999999</v>
      </c>
      <c r="BP6" s="14">
        <v>140779483.40000001</v>
      </c>
      <c r="BQ6" s="14">
        <v>77402571.530000001</v>
      </c>
      <c r="BR6" s="14">
        <v>200778880.83000001</v>
      </c>
      <c r="BS6" s="14">
        <v>168785396.65000001</v>
      </c>
      <c r="BT6" s="14">
        <v>72531038.780000001</v>
      </c>
      <c r="BU6" s="14">
        <v>96254357.870000005</v>
      </c>
      <c r="BV6" s="14">
        <v>0</v>
      </c>
      <c r="BW6" s="14">
        <v>54617033.109999999</v>
      </c>
      <c r="BX6" s="14">
        <v>1229732.21</v>
      </c>
      <c r="BY6" s="14">
        <v>23776138.379999999</v>
      </c>
      <c r="BZ6" s="14">
        <v>3803154.15</v>
      </c>
      <c r="CA6" s="14">
        <v>66325.63</v>
      </c>
      <c r="CB6" s="14">
        <v>470475.79</v>
      </c>
      <c r="CC6" s="14">
        <v>6678232.9100000001</v>
      </c>
      <c r="CD6" s="14">
        <v>1427020.59</v>
      </c>
      <c r="CE6" s="14">
        <v>10072638.130000001</v>
      </c>
      <c r="CF6" s="14">
        <v>3110684657.3400002</v>
      </c>
      <c r="CG6" s="14">
        <v>0</v>
      </c>
      <c r="CH6" s="14">
        <v>-1901575339.2</v>
      </c>
      <c r="CI6" s="14"/>
      <c r="CJ6" s="14"/>
      <c r="CK6" s="14">
        <v>3031130214.1500001</v>
      </c>
      <c r="CL6" s="14">
        <v>79554443.189999998</v>
      </c>
      <c r="CM6" s="14">
        <v>-63940914.869999997</v>
      </c>
      <c r="CN6" s="14"/>
      <c r="CO6" s="14">
        <v>3009783162.6799998</v>
      </c>
      <c r="CP6" s="14">
        <v>3274671407</v>
      </c>
      <c r="CQ6" s="14">
        <v>3175636083.0999999</v>
      </c>
      <c r="CR6" s="14">
        <v>1262.5</v>
      </c>
      <c r="CS6" s="14">
        <v>63940914.869999997</v>
      </c>
      <c r="CT6" s="14">
        <v>0</v>
      </c>
      <c r="CU6" s="20">
        <f t="shared" si="0"/>
        <v>2.0453044385550427</v>
      </c>
      <c r="CV6" s="20"/>
      <c r="CW6" s="20"/>
      <c r="CX6" s="20">
        <f t="shared" si="1"/>
        <v>-4.4952595320847584</v>
      </c>
      <c r="CY6" s="31">
        <f t="shared" si="2"/>
        <v>-24.733102566065501</v>
      </c>
      <c r="CZ6" s="24"/>
      <c r="DA6" s="24">
        <f t="shared" si="3"/>
        <v>-2027005.6679049504</v>
      </c>
      <c r="DB6" s="24">
        <f t="shared" si="16"/>
        <v>50646.269203960393</v>
      </c>
      <c r="DC6" s="24">
        <f t="shared" si="4"/>
        <v>17.369433624508623</v>
      </c>
      <c r="DD6" s="24">
        <f t="shared" si="5"/>
        <v>82.532035355307684</v>
      </c>
      <c r="DE6" s="24">
        <f t="shared" si="6"/>
        <v>13.539503909089607</v>
      </c>
      <c r="DF6" s="24">
        <f t="shared" si="7"/>
        <v>87.079930785653616</v>
      </c>
      <c r="DG6" s="24">
        <f t="shared" si="8"/>
        <v>2515355.3133465345</v>
      </c>
      <c r="DH6" s="24">
        <f t="shared" si="9"/>
        <v>75.930286684124368</v>
      </c>
      <c r="DI6" s="24">
        <f t="shared" si="17"/>
        <v>3.0242827933300513</v>
      </c>
      <c r="DJ6" s="24">
        <f t="shared" si="10"/>
        <v>0</v>
      </c>
    </row>
    <row r="7" spans="1:114" s="16" customFormat="1" ht="15" x14ac:dyDescent="0.25">
      <c r="A7" s="34" t="s">
        <v>4</v>
      </c>
      <c r="B7" s="14">
        <v>1041951360.33</v>
      </c>
      <c r="C7" s="14">
        <v>260973031.13999999</v>
      </c>
      <c r="D7" s="14">
        <v>235864533.99000001</v>
      </c>
      <c r="E7" s="14">
        <v>112631.21</v>
      </c>
      <c r="F7" s="14">
        <v>7002435.3399999999</v>
      </c>
      <c r="G7" s="14">
        <v>15922008.050000001</v>
      </c>
      <c r="H7" s="14">
        <v>64910631.710000001</v>
      </c>
      <c r="I7" s="29">
        <f t="shared" si="11"/>
        <v>64910631.709999993</v>
      </c>
      <c r="J7" s="14">
        <v>467992.97</v>
      </c>
      <c r="K7" s="14">
        <v>22998683.75</v>
      </c>
      <c r="L7" s="14">
        <v>1074802.33</v>
      </c>
      <c r="M7" s="14">
        <v>40369152.659999996</v>
      </c>
      <c r="N7" s="14">
        <v>3222940</v>
      </c>
      <c r="O7" s="14">
        <v>329106602.85000002</v>
      </c>
      <c r="P7" s="14">
        <v>711144771.48000002</v>
      </c>
      <c r="Q7" s="14">
        <v>674605700</v>
      </c>
      <c r="R7" s="29">
        <f t="shared" si="12"/>
        <v>674605700</v>
      </c>
      <c r="S7" s="14">
        <v>659038100</v>
      </c>
      <c r="T7" s="14">
        <v>13117600</v>
      </c>
      <c r="U7" s="14">
        <v>2450000</v>
      </c>
      <c r="V7" s="14">
        <v>36539071.479999997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8201096.6399999997</v>
      </c>
      <c r="AD7" s="14">
        <v>5424375.6399999997</v>
      </c>
      <c r="AE7" s="14">
        <v>0</v>
      </c>
      <c r="AF7" s="14">
        <v>17581887.649999999</v>
      </c>
      <c r="AG7" s="14">
        <v>0</v>
      </c>
      <c r="AH7" s="14">
        <v>5331711.55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29">
        <f t="shared" si="13"/>
        <v>36539071.479999997</v>
      </c>
      <c r="AQ7" s="14">
        <v>1040251374.33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40786</v>
      </c>
      <c r="AY7" s="14">
        <v>1659200</v>
      </c>
      <c r="AZ7" s="14">
        <v>0</v>
      </c>
      <c r="BA7" s="14">
        <v>4286202.68</v>
      </c>
      <c r="BB7" s="14">
        <v>291623967.06999999</v>
      </c>
      <c r="BC7" s="29">
        <f t="shared" si="14"/>
        <v>291623967.06999999</v>
      </c>
      <c r="BD7" s="14">
        <v>0</v>
      </c>
      <c r="BE7" s="14">
        <v>0</v>
      </c>
      <c r="BF7" s="14">
        <v>10891064.789999999</v>
      </c>
      <c r="BG7" s="14">
        <v>10987873.34</v>
      </c>
      <c r="BH7" s="14">
        <v>54161337.560000002</v>
      </c>
      <c r="BI7" s="14">
        <v>102859948.98</v>
      </c>
      <c r="BJ7" s="14">
        <v>40323060.32</v>
      </c>
      <c r="BK7" s="14">
        <v>12885278.380000001</v>
      </c>
      <c r="BL7" s="14">
        <v>59515403.699999988</v>
      </c>
      <c r="BM7" s="14">
        <v>454179523.35000002</v>
      </c>
      <c r="BN7" s="29">
        <f t="shared" si="15"/>
        <v>454179523.35000002</v>
      </c>
      <c r="BO7" s="14">
        <v>101460904.59</v>
      </c>
      <c r="BP7" s="14">
        <v>154890761.09999999</v>
      </c>
      <c r="BQ7" s="14">
        <v>70320968.799999997</v>
      </c>
      <c r="BR7" s="14">
        <v>127506888.86000001</v>
      </c>
      <c r="BS7" s="14">
        <v>94905950.069999993</v>
      </c>
      <c r="BT7" s="14">
        <v>31596674.719999999</v>
      </c>
      <c r="BU7" s="14">
        <v>63309275.349999994</v>
      </c>
      <c r="BV7" s="14">
        <v>0</v>
      </c>
      <c r="BW7" s="14">
        <v>47868436.82</v>
      </c>
      <c r="BX7" s="14">
        <v>616211.18999999994</v>
      </c>
      <c r="BY7" s="14">
        <v>18164342.91</v>
      </c>
      <c r="BZ7" s="14">
        <v>6347100.7599999998</v>
      </c>
      <c r="CA7" s="14">
        <v>1512870.4</v>
      </c>
      <c r="CB7" s="14">
        <v>0</v>
      </c>
      <c r="CC7" s="14">
        <v>12444598.85</v>
      </c>
      <c r="CD7" s="14">
        <v>3541.2</v>
      </c>
      <c r="CE7" s="14">
        <v>0</v>
      </c>
      <c r="CF7" s="14">
        <v>975684558.77999997</v>
      </c>
      <c r="CG7" s="14">
        <v>0</v>
      </c>
      <c r="CH7" s="14">
        <v>-64168499.909999996</v>
      </c>
      <c r="CI7" s="14"/>
      <c r="CJ7" s="14"/>
      <c r="CK7" s="57"/>
      <c r="CL7" s="57"/>
      <c r="CM7" s="14">
        <v>-64168499.909999996</v>
      </c>
      <c r="CN7" s="14"/>
      <c r="CO7" s="14">
        <v>970982965.53999996</v>
      </c>
      <c r="CP7" s="14">
        <v>1052044498</v>
      </c>
      <c r="CQ7" s="14">
        <v>1041951360.33</v>
      </c>
      <c r="CR7" s="14">
        <v>1256.9000000000001</v>
      </c>
      <c r="CS7" s="14">
        <v>64168499.909999996</v>
      </c>
      <c r="CT7" s="14">
        <v>0</v>
      </c>
      <c r="CU7" s="20">
        <f t="shared" si="0"/>
        <v>100</v>
      </c>
      <c r="CV7" s="23"/>
      <c r="CW7" s="23"/>
      <c r="CX7" s="20">
        <f t="shared" si="1"/>
        <v>1</v>
      </c>
      <c r="CY7" s="31">
        <f t="shared" si="2"/>
        <v>1</v>
      </c>
      <c r="CZ7" s="24"/>
      <c r="DA7" s="24">
        <f t="shared" si="3"/>
        <v>259275.72826000472</v>
      </c>
      <c r="DB7" s="24">
        <f t="shared" si="16"/>
        <v>51052.987437345844</v>
      </c>
      <c r="DC7" s="24">
        <f t="shared" si="4"/>
        <v>31.276283640225603</v>
      </c>
      <c r="DD7" s="24">
        <f t="shared" si="5"/>
        <v>68.251244593103749</v>
      </c>
      <c r="DE7" s="24">
        <f t="shared" si="6"/>
        <v>26.747684873308003</v>
      </c>
      <c r="DF7" s="24">
        <f t="shared" si="7"/>
        <v>73.239675330916427</v>
      </c>
      <c r="DG7" s="24">
        <f t="shared" si="8"/>
        <v>828985.09056408622</v>
      </c>
      <c r="DH7" s="24">
        <f t="shared" si="9"/>
        <v>79.297415755267025</v>
      </c>
      <c r="DI7" s="24">
        <f t="shared" si="17"/>
        <v>0.95938315244151939</v>
      </c>
      <c r="DJ7" s="24">
        <f t="shared" si="10"/>
        <v>0</v>
      </c>
    </row>
    <row r="8" spans="1:114" ht="15" x14ac:dyDescent="0.25">
      <c r="A8" s="34" t="s">
        <v>5</v>
      </c>
      <c r="B8" s="14">
        <v>1881098186.45</v>
      </c>
      <c r="C8" s="14">
        <v>891575544.79999995</v>
      </c>
      <c r="D8" s="14">
        <v>697358928.79999995</v>
      </c>
      <c r="E8" s="14">
        <v>518325.32</v>
      </c>
      <c r="F8" s="14">
        <v>2895105.66</v>
      </c>
      <c r="G8" s="14">
        <v>164096108.96000001</v>
      </c>
      <c r="H8" s="14">
        <v>150925045.90000001</v>
      </c>
      <c r="I8" s="29">
        <f t="shared" si="11"/>
        <v>150925045.90000001</v>
      </c>
      <c r="J8" s="14">
        <v>986220.15</v>
      </c>
      <c r="K8" s="14">
        <v>32379402.129999999</v>
      </c>
      <c r="L8" s="14">
        <v>1074884.8700000001</v>
      </c>
      <c r="M8" s="14">
        <v>116484538.75</v>
      </c>
      <c r="N8" s="14">
        <v>135702.45000000001</v>
      </c>
      <c r="O8" s="14">
        <v>1042636293.15</v>
      </c>
      <c r="P8" s="14">
        <v>838414072.70000005</v>
      </c>
      <c r="Q8" s="14">
        <v>772527700</v>
      </c>
      <c r="R8" s="29">
        <f t="shared" si="12"/>
        <v>772527700</v>
      </c>
      <c r="S8" s="14">
        <v>737400100</v>
      </c>
      <c r="T8" s="14">
        <v>27297400</v>
      </c>
      <c r="U8" s="14">
        <v>7830200</v>
      </c>
      <c r="V8" s="14">
        <v>65886372.700000003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12239072.34</v>
      </c>
      <c r="AD8" s="14">
        <v>7852389.3300000001</v>
      </c>
      <c r="AE8" s="14">
        <v>0</v>
      </c>
      <c r="AF8" s="14">
        <v>18712372.120000001</v>
      </c>
      <c r="AG8" s="14">
        <v>13537551.27</v>
      </c>
      <c r="AH8" s="14">
        <v>6708458.5599999996</v>
      </c>
      <c r="AI8" s="14">
        <v>0</v>
      </c>
      <c r="AJ8" s="14">
        <v>0</v>
      </c>
      <c r="AK8" s="14">
        <v>0</v>
      </c>
      <c r="AL8" s="14">
        <v>0</v>
      </c>
      <c r="AM8" s="14">
        <v>636529.07999999996</v>
      </c>
      <c r="AN8" s="14">
        <v>6200000</v>
      </c>
      <c r="AO8" s="14">
        <v>0</v>
      </c>
      <c r="AP8" s="29">
        <f t="shared" si="13"/>
        <v>65886372.700000003</v>
      </c>
      <c r="AQ8" s="14">
        <v>1881050365.8499999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47820.6</v>
      </c>
      <c r="AY8" s="14">
        <v>0</v>
      </c>
      <c r="AZ8" s="14">
        <v>0</v>
      </c>
      <c r="BA8" s="14">
        <v>11654999.24</v>
      </c>
      <c r="BB8" s="14">
        <v>676946009.50999999</v>
      </c>
      <c r="BC8" s="29">
        <f t="shared" si="14"/>
        <v>676946009.51000011</v>
      </c>
      <c r="BD8" s="14">
        <v>0</v>
      </c>
      <c r="BE8" s="14">
        <v>0</v>
      </c>
      <c r="BF8" s="14">
        <v>87921687.260000005</v>
      </c>
      <c r="BG8" s="14">
        <v>14868113.220000001</v>
      </c>
      <c r="BH8" s="14">
        <v>174359007.86000001</v>
      </c>
      <c r="BI8" s="14">
        <v>243326640.80000001</v>
      </c>
      <c r="BJ8" s="14">
        <v>78625989.599999994</v>
      </c>
      <c r="BK8" s="14">
        <v>23955457.199999999</v>
      </c>
      <c r="BL8" s="14">
        <v>53889113.57</v>
      </c>
      <c r="BM8" s="14">
        <v>777887514.42999995</v>
      </c>
      <c r="BN8" s="29">
        <f t="shared" si="15"/>
        <v>413682355.59000003</v>
      </c>
      <c r="BO8" s="14">
        <v>99569676.989999995</v>
      </c>
      <c r="BP8" s="14">
        <v>132090113.33</v>
      </c>
      <c r="BQ8" s="14">
        <v>0</v>
      </c>
      <c r="BR8" s="14">
        <v>182022565.27000004</v>
      </c>
      <c r="BS8" s="14">
        <v>206406785.81999999</v>
      </c>
      <c r="BT8" s="14">
        <v>103457128.95999999</v>
      </c>
      <c r="BU8" s="14">
        <v>102949656.86</v>
      </c>
      <c r="BV8" s="14">
        <v>7861582.0800000001</v>
      </c>
      <c r="BW8" s="14">
        <v>64230776.549999997</v>
      </c>
      <c r="BX8" s="14">
        <v>758913.14</v>
      </c>
      <c r="BY8" s="14">
        <v>22738645.530000001</v>
      </c>
      <c r="BZ8" s="14">
        <v>25959029.93</v>
      </c>
      <c r="CA8" s="14">
        <v>335379.92</v>
      </c>
      <c r="CB8" s="14">
        <v>0</v>
      </c>
      <c r="CC8" s="14">
        <v>17986082.5</v>
      </c>
      <c r="CD8" s="14">
        <v>716078.6</v>
      </c>
      <c r="CE8" s="14">
        <v>17944893.600000001</v>
      </c>
      <c r="CF8" s="14">
        <v>1853819541.52</v>
      </c>
      <c r="CG8" s="14">
        <v>0</v>
      </c>
      <c r="CH8" s="14">
        <v>-47009588.340000004</v>
      </c>
      <c r="CI8" s="14"/>
      <c r="CJ8" s="14"/>
      <c r="CK8" s="14">
        <v>1768586542.54</v>
      </c>
      <c r="CL8" s="14">
        <v>85232998.980000004</v>
      </c>
      <c r="CM8" s="14">
        <v>-26659248.560000002</v>
      </c>
      <c r="CN8" s="14"/>
      <c r="CO8" s="14">
        <v>1709267439.1400001</v>
      </c>
      <c r="CP8" s="14">
        <v>1949552729</v>
      </c>
      <c r="CQ8" s="14">
        <v>1881098186.45</v>
      </c>
      <c r="CR8" s="14">
        <v>1775.8</v>
      </c>
      <c r="CS8" s="14">
        <v>26659248.559999999</v>
      </c>
      <c r="CT8" s="14">
        <v>28434400</v>
      </c>
      <c r="CU8" s="20">
        <f t="shared" si="0"/>
        <v>1.450144661586231</v>
      </c>
      <c r="CV8" s="20"/>
      <c r="CW8" s="20"/>
      <c r="CX8" s="20">
        <f t="shared" si="1"/>
        <v>-0.69648493086460572</v>
      </c>
      <c r="CY8" s="31">
        <f t="shared" si="2"/>
        <v>-627.08739989587514</v>
      </c>
      <c r="CZ8" s="24"/>
      <c r="DA8" s="24">
        <f t="shared" si="3"/>
        <v>-456875.1834778692</v>
      </c>
      <c r="DB8" s="24">
        <f t="shared" si="16"/>
        <v>15012.528753237977</v>
      </c>
      <c r="DC8" s="24">
        <f t="shared" si="4"/>
        <v>55.419786070146735</v>
      </c>
      <c r="DD8" s="24">
        <f t="shared" si="5"/>
        <v>44.570457764474874</v>
      </c>
      <c r="DE8" s="24">
        <f t="shared" si="6"/>
        <v>48.093977047462317</v>
      </c>
      <c r="DF8" s="24">
        <f t="shared" si="7"/>
        <v>49.051076121934386</v>
      </c>
      <c r="DG8" s="24">
        <f t="shared" si="8"/>
        <v>1059296.1968971731</v>
      </c>
      <c r="DH8" s="24">
        <f t="shared" si="9"/>
        <v>85.511654510546805</v>
      </c>
      <c r="DI8" s="24">
        <f t="shared" si="17"/>
        <v>3.5112947463140891</v>
      </c>
      <c r="DJ8" s="24">
        <f t="shared" si="10"/>
        <v>2.7275188382298534</v>
      </c>
    </row>
    <row r="9" spans="1:114" ht="15" customHeight="1" x14ac:dyDescent="0.25">
      <c r="A9" s="34" t="s">
        <v>22</v>
      </c>
      <c r="B9" s="14">
        <v>1189549065.26</v>
      </c>
      <c r="C9" s="14">
        <v>362531426.16000003</v>
      </c>
      <c r="D9" s="14">
        <v>290694608.94</v>
      </c>
      <c r="E9" s="14">
        <v>1070715.05</v>
      </c>
      <c r="F9" s="14">
        <v>20348307.690000001</v>
      </c>
      <c r="G9" s="14">
        <v>26139511.59</v>
      </c>
      <c r="H9" s="14">
        <v>98403955.319999993</v>
      </c>
      <c r="I9" s="29">
        <f t="shared" si="11"/>
        <v>98403955.320000008</v>
      </c>
      <c r="J9" s="14">
        <v>2035140.8</v>
      </c>
      <c r="K9" s="14">
        <v>25274091.949999999</v>
      </c>
      <c r="L9" s="14">
        <v>506748.84</v>
      </c>
      <c r="M9" s="14">
        <v>70587973.730000004</v>
      </c>
      <c r="N9" s="14">
        <v>4055095</v>
      </c>
      <c r="O9" s="14">
        <v>464990476.48000002</v>
      </c>
      <c r="P9" s="14">
        <v>721785988.77999997</v>
      </c>
      <c r="Q9" s="14">
        <v>687713500</v>
      </c>
      <c r="R9" s="29">
        <f t="shared" si="12"/>
        <v>687713500</v>
      </c>
      <c r="S9" s="14">
        <v>679101100</v>
      </c>
      <c r="T9" s="14">
        <v>8612400</v>
      </c>
      <c r="U9" s="14">
        <v>0</v>
      </c>
      <c r="V9" s="14">
        <v>34072488.780000001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6048126</v>
      </c>
      <c r="AE9" s="14">
        <v>0</v>
      </c>
      <c r="AF9" s="14">
        <v>22998896.579999998</v>
      </c>
      <c r="AG9" s="14">
        <v>4445284.3</v>
      </c>
      <c r="AH9" s="14">
        <v>580181.9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29">
        <f t="shared" si="13"/>
        <v>34072488.780000001</v>
      </c>
      <c r="AQ9" s="14">
        <v>1186776465.26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2772600</v>
      </c>
      <c r="AY9" s="14">
        <v>0</v>
      </c>
      <c r="AZ9" s="14">
        <v>0</v>
      </c>
      <c r="BA9" s="14">
        <v>5180654.53</v>
      </c>
      <c r="BB9" s="14">
        <v>313177543.91000003</v>
      </c>
      <c r="BC9" s="29">
        <f t="shared" si="14"/>
        <v>313177543.90999997</v>
      </c>
      <c r="BD9" s="14">
        <v>0</v>
      </c>
      <c r="BE9" s="14">
        <v>0</v>
      </c>
      <c r="BF9" s="14">
        <v>5863487.3300000001</v>
      </c>
      <c r="BG9" s="14">
        <v>6544801.1399999997</v>
      </c>
      <c r="BH9" s="14">
        <v>73673618.510000005</v>
      </c>
      <c r="BI9" s="14">
        <v>109889978.97</v>
      </c>
      <c r="BJ9" s="14">
        <v>51727444.43</v>
      </c>
      <c r="BK9" s="14">
        <v>11785951.890000001</v>
      </c>
      <c r="BL9" s="14">
        <v>53692261.640000001</v>
      </c>
      <c r="BM9" s="14">
        <v>457695010.39999998</v>
      </c>
      <c r="BN9" s="29">
        <f t="shared" si="15"/>
        <v>457695010.39999998</v>
      </c>
      <c r="BO9" s="14">
        <v>131458564.16</v>
      </c>
      <c r="BP9" s="14">
        <v>188786497.59</v>
      </c>
      <c r="BQ9" s="14">
        <v>3136019.57</v>
      </c>
      <c r="BR9" s="14">
        <v>134313929.07999998</v>
      </c>
      <c r="BS9" s="14">
        <v>62875572.460000001</v>
      </c>
      <c r="BT9" s="14">
        <v>34162344.049999997</v>
      </c>
      <c r="BU9" s="14">
        <v>28713228.410000004</v>
      </c>
      <c r="BV9" s="14">
        <v>0</v>
      </c>
      <c r="BW9" s="14">
        <v>51750188.119999997</v>
      </c>
      <c r="BX9" s="14">
        <v>4786613.41</v>
      </c>
      <c r="BY9" s="14">
        <v>16592017.140000001</v>
      </c>
      <c r="BZ9" s="14">
        <v>9132460.4600000009</v>
      </c>
      <c r="CA9" s="14">
        <v>713150.86</v>
      </c>
      <c r="CB9" s="14">
        <v>1755829.97</v>
      </c>
      <c r="CC9" s="14">
        <v>49619421.759999998</v>
      </c>
      <c r="CD9" s="14">
        <v>400959.08</v>
      </c>
      <c r="CE9" s="14">
        <v>2765088.34</v>
      </c>
      <c r="CF9" s="14">
        <v>1170582587.6600001</v>
      </c>
      <c r="CG9" s="14">
        <v>0</v>
      </c>
      <c r="CH9" s="14">
        <v>-171574387.44999999</v>
      </c>
      <c r="CI9" s="14"/>
      <c r="CJ9" s="14"/>
      <c r="CK9" s="14">
        <v>1091217283.4400001</v>
      </c>
      <c r="CL9" s="14">
        <v>79365304.219999999</v>
      </c>
      <c r="CM9" s="14">
        <v>-18201258.220000003</v>
      </c>
      <c r="CN9" s="14"/>
      <c r="CO9" s="14">
        <v>1043719778.16</v>
      </c>
      <c r="CP9" s="14">
        <v>1206137835.74</v>
      </c>
      <c r="CQ9" s="14">
        <v>1189549065.26</v>
      </c>
      <c r="CR9" s="14">
        <v>1382.1</v>
      </c>
      <c r="CS9" s="14">
        <v>18201258.219999999</v>
      </c>
      <c r="CT9" s="14">
        <v>0</v>
      </c>
      <c r="CU9" s="20">
        <f t="shared" si="0"/>
        <v>1.5944258336123722</v>
      </c>
      <c r="CV9" s="24"/>
      <c r="CW9" s="24"/>
      <c r="CX9" s="20">
        <f t="shared" si="1"/>
        <v>-1.3673975296412517</v>
      </c>
      <c r="CY9" s="31">
        <f t="shared" si="2"/>
        <v>-18.571749668010245</v>
      </c>
      <c r="CZ9" s="24"/>
      <c r="DA9" s="24">
        <f t="shared" si="3"/>
        <v>-513455.76020548446</v>
      </c>
      <c r="DB9" s="24">
        <f t="shared" si="16"/>
        <v>13169.277346067578</v>
      </c>
      <c r="DC9" s="24">
        <f t="shared" si="4"/>
        <v>38.748748995843499</v>
      </c>
      <c r="DD9" s="24">
        <f t="shared" si="5"/>
        <v>60.677277622191994</v>
      </c>
      <c r="DE9" s="24">
        <f t="shared" si="6"/>
        <v>30.970170749310562</v>
      </c>
      <c r="DF9" s="24">
        <f t="shared" si="7"/>
        <v>69.155151016919007</v>
      </c>
      <c r="DG9" s="24">
        <f t="shared" si="8"/>
        <v>860682.34227624629</v>
      </c>
      <c r="DH9" s="24">
        <f t="shared" si="9"/>
        <v>77.965344345196087</v>
      </c>
      <c r="DI9" s="24">
        <f t="shared" si="17"/>
        <v>1.375362747809195</v>
      </c>
      <c r="DJ9" s="24">
        <f t="shared" si="10"/>
        <v>0</v>
      </c>
    </row>
    <row r="10" spans="1:114" ht="15" x14ac:dyDescent="0.25">
      <c r="A10" s="34" t="s">
        <v>6</v>
      </c>
      <c r="B10" s="14">
        <v>3622849578.9899998</v>
      </c>
      <c r="C10" s="14">
        <v>864516067.82000005</v>
      </c>
      <c r="D10" s="14">
        <v>741521887.25999999</v>
      </c>
      <c r="E10" s="14">
        <v>1730530.65</v>
      </c>
      <c r="F10" s="14">
        <v>27775796.960000001</v>
      </c>
      <c r="G10" s="14">
        <v>50354935.640000001</v>
      </c>
      <c r="H10" s="14">
        <v>186042805.50999999</v>
      </c>
      <c r="I10" s="29">
        <f t="shared" si="11"/>
        <v>186042805.51000002</v>
      </c>
      <c r="J10" s="14">
        <v>5634736.0599999996</v>
      </c>
      <c r="K10" s="14">
        <v>40248083.869999997</v>
      </c>
      <c r="L10" s="14">
        <v>818741.34</v>
      </c>
      <c r="M10" s="14">
        <v>139341244.24000001</v>
      </c>
      <c r="N10" s="14">
        <v>18440812.989999998</v>
      </c>
      <c r="O10" s="14">
        <v>1068999686.3200001</v>
      </c>
      <c r="P10" s="14">
        <v>2553361983.6700001</v>
      </c>
      <c r="Q10" s="14">
        <v>601693600</v>
      </c>
      <c r="R10" s="29">
        <f t="shared" si="12"/>
        <v>601693600</v>
      </c>
      <c r="S10" s="14">
        <v>375432100</v>
      </c>
      <c r="T10" s="14">
        <v>224096100</v>
      </c>
      <c r="U10" s="14">
        <v>2165400</v>
      </c>
      <c r="V10" s="14">
        <v>1951668383.6700001</v>
      </c>
      <c r="W10" s="14">
        <v>1364350034.23</v>
      </c>
      <c r="X10" s="14">
        <v>345016512.98000002</v>
      </c>
      <c r="Y10" s="14">
        <v>54337678.659999996</v>
      </c>
      <c r="Z10" s="14">
        <v>11737226.939999999</v>
      </c>
      <c r="AA10" s="14">
        <v>0</v>
      </c>
      <c r="AB10" s="14">
        <v>0</v>
      </c>
      <c r="AC10" s="14">
        <v>5169831.12</v>
      </c>
      <c r="AD10" s="14">
        <v>7532276</v>
      </c>
      <c r="AE10" s="14">
        <v>0</v>
      </c>
      <c r="AF10" s="14">
        <v>93561960.700000003</v>
      </c>
      <c r="AG10" s="14">
        <v>8383887.9199999999</v>
      </c>
      <c r="AH10" s="14">
        <v>6013655.9000000004</v>
      </c>
      <c r="AI10" s="14">
        <v>0</v>
      </c>
      <c r="AJ10" s="14">
        <v>0</v>
      </c>
      <c r="AK10" s="14">
        <v>20073777.120000001</v>
      </c>
      <c r="AL10" s="14">
        <v>0</v>
      </c>
      <c r="AM10" s="14">
        <v>0</v>
      </c>
      <c r="AN10" s="14">
        <v>34646108.32</v>
      </c>
      <c r="AO10" s="14">
        <v>845433.78</v>
      </c>
      <c r="AP10" s="29">
        <f t="shared" si="13"/>
        <v>1951668383.6700001</v>
      </c>
      <c r="AQ10" s="14">
        <v>3622361669.9899998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487909</v>
      </c>
      <c r="AX10" s="14">
        <v>0</v>
      </c>
      <c r="AY10" s="14">
        <v>0</v>
      </c>
      <c r="AZ10" s="14">
        <v>0</v>
      </c>
      <c r="BA10" s="14">
        <v>7832013.8700000001</v>
      </c>
      <c r="BB10" s="14">
        <v>369462107.93000001</v>
      </c>
      <c r="BC10" s="29">
        <f t="shared" si="14"/>
        <v>369462107.92999995</v>
      </c>
      <c r="BD10" s="14">
        <v>0</v>
      </c>
      <c r="BE10" s="14">
        <v>0</v>
      </c>
      <c r="BF10" s="14">
        <v>33613504.759999998</v>
      </c>
      <c r="BG10" s="14">
        <v>0</v>
      </c>
      <c r="BH10" s="14">
        <v>52331445.060000002</v>
      </c>
      <c r="BI10" s="14">
        <v>141599884.56</v>
      </c>
      <c r="BJ10" s="14">
        <v>101243106.66</v>
      </c>
      <c r="BK10" s="14">
        <v>15530636.880000001</v>
      </c>
      <c r="BL10" s="14">
        <v>25143530.010000002</v>
      </c>
      <c r="BM10" s="14">
        <v>728510392.63999999</v>
      </c>
      <c r="BN10" s="29">
        <f t="shared" si="15"/>
        <v>728510392.63999999</v>
      </c>
      <c r="BO10" s="14">
        <v>262196834.56999999</v>
      </c>
      <c r="BP10" s="14">
        <v>198509806.44</v>
      </c>
      <c r="BQ10" s="14">
        <v>99511512.519999996</v>
      </c>
      <c r="BR10" s="14">
        <v>168292239.10999998</v>
      </c>
      <c r="BS10" s="14">
        <v>139246128.75999999</v>
      </c>
      <c r="BT10" s="14">
        <v>81498399.780000001</v>
      </c>
      <c r="BU10" s="14">
        <v>57747728.979999989</v>
      </c>
      <c r="BV10" s="14">
        <v>0</v>
      </c>
      <c r="BW10" s="14">
        <v>45775140.07</v>
      </c>
      <c r="BX10" s="14">
        <v>1004577.08</v>
      </c>
      <c r="BY10" s="14">
        <v>24953838.800000001</v>
      </c>
      <c r="BZ10" s="14">
        <v>11089864.16</v>
      </c>
      <c r="CA10" s="14">
        <v>0</v>
      </c>
      <c r="CB10" s="14">
        <v>3187474.44</v>
      </c>
      <c r="CC10" s="14">
        <v>94454702.269999996</v>
      </c>
      <c r="CD10" s="14">
        <v>666400</v>
      </c>
      <c r="CE10" s="14">
        <v>5308092.4800000004</v>
      </c>
      <c r="CF10" s="14">
        <v>3528481762.29</v>
      </c>
      <c r="CG10" s="14">
        <v>-1438</v>
      </c>
      <c r="CH10" s="14">
        <v>-2183805156.5100002</v>
      </c>
      <c r="CI10" s="14"/>
      <c r="CJ10" s="14"/>
      <c r="CK10" s="14">
        <v>3402191767.96</v>
      </c>
      <c r="CL10" s="14">
        <v>126289994.33</v>
      </c>
      <c r="CM10" s="14">
        <v>-92719253.650000006</v>
      </c>
      <c r="CN10" s="14"/>
      <c r="CO10" s="14">
        <v>3278202542.3299999</v>
      </c>
      <c r="CP10" s="14">
        <v>3694825409</v>
      </c>
      <c r="CQ10" s="14">
        <v>3622849578.9899998</v>
      </c>
      <c r="CR10" s="14">
        <v>1725.5</v>
      </c>
      <c r="CS10" s="14">
        <v>92719253.650000006</v>
      </c>
      <c r="CT10" s="14">
        <v>0</v>
      </c>
      <c r="CU10" s="20">
        <f t="shared" si="0"/>
        <v>2.6047953314779404</v>
      </c>
      <c r="CV10" s="20"/>
      <c r="CW10" s="20"/>
      <c r="CX10" s="20">
        <f t="shared" si="1"/>
        <v>-2.2384589329829101</v>
      </c>
      <c r="CY10" s="31">
        <f t="shared" si="2"/>
        <v>-5.848396239280989</v>
      </c>
      <c r="CZ10" s="24"/>
      <c r="DA10" s="24">
        <f t="shared" si="3"/>
        <v>-1436060.787574616</v>
      </c>
      <c r="DB10" s="24">
        <f t="shared" si="16"/>
        <v>53734.716690814261</v>
      </c>
      <c r="DC10" s="24">
        <f t="shared" si="4"/>
        <v>28.998136699423256</v>
      </c>
      <c r="DD10" s="24">
        <f t="shared" si="5"/>
        <v>70.479381713160777</v>
      </c>
      <c r="DE10" s="24">
        <f t="shared" si="6"/>
        <v>24.501077972383378</v>
      </c>
      <c r="DF10" s="24">
        <f t="shared" si="7"/>
        <v>77.889085579659906</v>
      </c>
      <c r="DG10" s="24">
        <f t="shared" si="8"/>
        <v>2099594.0764937699</v>
      </c>
      <c r="DH10" s="24">
        <f t="shared" si="9"/>
        <v>80.871498736923968</v>
      </c>
      <c r="DI10" s="24">
        <f t="shared" si="17"/>
        <v>1.9480170790933364</v>
      </c>
      <c r="DJ10" s="24">
        <f t="shared" si="10"/>
        <v>0</v>
      </c>
    </row>
    <row r="11" spans="1:114" ht="15" x14ac:dyDescent="0.25">
      <c r="A11" s="34" t="s">
        <v>7</v>
      </c>
      <c r="B11" s="14">
        <v>2321204822.6100001</v>
      </c>
      <c r="C11" s="14">
        <v>366837894.32999998</v>
      </c>
      <c r="D11" s="14">
        <v>297531764.36000001</v>
      </c>
      <c r="E11" s="14">
        <v>9795426.0500000007</v>
      </c>
      <c r="F11" s="14">
        <v>2932762.69</v>
      </c>
      <c r="G11" s="14">
        <v>52769343.310000002</v>
      </c>
      <c r="H11" s="14">
        <v>78658973.870000005</v>
      </c>
      <c r="I11" s="29">
        <f t="shared" si="11"/>
        <v>78658973.870000005</v>
      </c>
      <c r="J11" s="14">
        <v>2115632.54</v>
      </c>
      <c r="K11" s="14">
        <v>14561446.99</v>
      </c>
      <c r="L11" s="14">
        <v>1179249.8799999999</v>
      </c>
      <c r="M11" s="14">
        <v>60802644.460000001</v>
      </c>
      <c r="N11" s="14">
        <v>6918076.8300000001</v>
      </c>
      <c r="O11" s="14">
        <v>452414945.02999997</v>
      </c>
      <c r="P11" s="14">
        <v>1868295395.4400001</v>
      </c>
      <c r="Q11" s="14">
        <v>633154600</v>
      </c>
      <c r="R11" s="29">
        <f t="shared" si="12"/>
        <v>633154600</v>
      </c>
      <c r="S11" s="14">
        <v>512764800</v>
      </c>
      <c r="T11" s="14">
        <v>119492100</v>
      </c>
      <c r="U11" s="14">
        <v>897700</v>
      </c>
      <c r="V11" s="14">
        <v>1235140795.4400001</v>
      </c>
      <c r="W11" s="14">
        <v>940549142.58000004</v>
      </c>
      <c r="X11" s="14">
        <v>124529981.59</v>
      </c>
      <c r="Y11" s="14">
        <v>33432007.350000001</v>
      </c>
      <c r="Z11" s="14">
        <v>33313532.859999999</v>
      </c>
      <c r="AA11" s="14">
        <v>0</v>
      </c>
      <c r="AB11" s="14">
        <v>0</v>
      </c>
      <c r="AC11" s="14">
        <v>7097800</v>
      </c>
      <c r="AD11" s="14">
        <v>4391399.4000000004</v>
      </c>
      <c r="AE11" s="14">
        <v>0</v>
      </c>
      <c r="AF11" s="14">
        <v>9491611.2899999991</v>
      </c>
      <c r="AG11" s="14">
        <v>25021462.66</v>
      </c>
      <c r="AH11" s="14">
        <v>4621982.17</v>
      </c>
      <c r="AI11" s="14">
        <v>0</v>
      </c>
      <c r="AJ11" s="14">
        <v>0</v>
      </c>
      <c r="AK11" s="14">
        <v>22744329.940000001</v>
      </c>
      <c r="AL11" s="14">
        <v>0</v>
      </c>
      <c r="AM11" s="14">
        <v>0</v>
      </c>
      <c r="AN11" s="14">
        <v>29470465.960000001</v>
      </c>
      <c r="AO11" s="14">
        <v>477079.64</v>
      </c>
      <c r="AP11" s="29">
        <f t="shared" si="13"/>
        <v>1235140795.4400003</v>
      </c>
      <c r="AQ11" s="14">
        <v>2320710340.4699998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378265.87</v>
      </c>
      <c r="AX11" s="14">
        <v>116216.27</v>
      </c>
      <c r="AY11" s="14">
        <v>0</v>
      </c>
      <c r="AZ11" s="14">
        <v>0</v>
      </c>
      <c r="BA11" s="14">
        <v>5186096.4400000004</v>
      </c>
      <c r="BB11" s="14">
        <v>330097072.76999998</v>
      </c>
      <c r="BC11" s="29">
        <f t="shared" si="14"/>
        <v>330097072.76999998</v>
      </c>
      <c r="BD11" s="14">
        <v>0</v>
      </c>
      <c r="BE11" s="14">
        <v>0</v>
      </c>
      <c r="BF11" s="14">
        <v>30322241.969999999</v>
      </c>
      <c r="BG11" s="14">
        <v>6539136.4800000004</v>
      </c>
      <c r="BH11" s="14">
        <v>66593369.899999999</v>
      </c>
      <c r="BI11" s="14">
        <v>123607707.66</v>
      </c>
      <c r="BJ11" s="14">
        <v>62078199.289999999</v>
      </c>
      <c r="BK11" s="14">
        <v>9387266.5899999999</v>
      </c>
      <c r="BL11" s="14">
        <v>31569150.879999999</v>
      </c>
      <c r="BM11" s="14">
        <v>433343933.13999999</v>
      </c>
      <c r="BN11" s="29">
        <f t="shared" si="15"/>
        <v>433343933.13999999</v>
      </c>
      <c r="BO11" s="14">
        <v>130943709.72</v>
      </c>
      <c r="BP11" s="14">
        <v>166621254.91999999</v>
      </c>
      <c r="BQ11" s="14">
        <v>56238945.960000001</v>
      </c>
      <c r="BR11" s="14">
        <v>79540022.539999992</v>
      </c>
      <c r="BS11" s="14">
        <v>109097766.18000001</v>
      </c>
      <c r="BT11" s="14">
        <v>57582654.219999999</v>
      </c>
      <c r="BU11" s="14">
        <v>51515111.960000008</v>
      </c>
      <c r="BV11" s="14">
        <v>27990044.829999998</v>
      </c>
      <c r="BW11" s="14">
        <v>39951638.460000001</v>
      </c>
      <c r="BX11" s="14">
        <v>1247454.24</v>
      </c>
      <c r="BY11" s="14">
        <v>15513760.949999999</v>
      </c>
      <c r="BZ11" s="14">
        <v>18066169.199999999</v>
      </c>
      <c r="CA11" s="14">
        <v>0</v>
      </c>
      <c r="CB11" s="14">
        <v>758137.14</v>
      </c>
      <c r="CC11" s="14">
        <v>2947049.45</v>
      </c>
      <c r="CD11" s="14">
        <v>11367593.220000001</v>
      </c>
      <c r="CE11" s="14">
        <v>4540009.26</v>
      </c>
      <c r="CF11" s="14">
        <v>2317033450.1999998</v>
      </c>
      <c r="CG11" s="14">
        <v>0</v>
      </c>
      <c r="CH11" s="14">
        <v>-1318927645.29</v>
      </c>
      <c r="CI11" s="14"/>
      <c r="CJ11" s="14"/>
      <c r="CK11" s="14">
        <v>2250879071.9299998</v>
      </c>
      <c r="CL11" s="14">
        <v>66154378.269999996</v>
      </c>
      <c r="CM11" s="14">
        <v>-4275155.2199999988</v>
      </c>
      <c r="CN11" s="14"/>
      <c r="CO11" s="14">
        <v>2205397795.3899999</v>
      </c>
      <c r="CP11" s="14">
        <v>2329239769</v>
      </c>
      <c r="CQ11" s="14">
        <v>2321204822.6100001</v>
      </c>
      <c r="CR11" s="14">
        <v>987.6</v>
      </c>
      <c r="CS11" s="14">
        <v>4275155.22</v>
      </c>
      <c r="CT11" s="14">
        <v>0</v>
      </c>
      <c r="CU11" s="20">
        <f t="shared" si="0"/>
        <v>0.1797072093495804</v>
      </c>
      <c r="CV11" s="20"/>
      <c r="CW11" s="20"/>
      <c r="CX11" s="20">
        <f t="shared" si="1"/>
        <v>-4.0525137943719436</v>
      </c>
      <c r="CY11" s="31">
        <f t="shared" si="2"/>
        <v>-8.5625388233799065</v>
      </c>
      <c r="CZ11" s="24"/>
      <c r="DA11" s="24">
        <f t="shared" si="3"/>
        <v>-1895035.0162008908</v>
      </c>
      <c r="DB11" s="24">
        <f t="shared" si="16"/>
        <v>4328.8327460510327</v>
      </c>
      <c r="DC11" s="24">
        <f t="shared" si="4"/>
        <v>19.19248417289932</v>
      </c>
      <c r="DD11" s="24">
        <f t="shared" si="5"/>
        <v>80.488174815148739</v>
      </c>
      <c r="DE11" s="24">
        <f t="shared" si="6"/>
        <v>15.83222263357206</v>
      </c>
      <c r="DF11" s="24">
        <f t="shared" si="7"/>
        <v>84.714666866238204</v>
      </c>
      <c r="DG11" s="24">
        <f t="shared" si="8"/>
        <v>2350349.1520959903</v>
      </c>
      <c r="DH11" s="24">
        <f t="shared" si="9"/>
        <v>81.08438909012493</v>
      </c>
      <c r="DI11" s="24">
        <f t="shared" si="17"/>
        <v>0.34496003790324542</v>
      </c>
      <c r="DJ11" s="24">
        <f t="shared" si="10"/>
        <v>0</v>
      </c>
    </row>
    <row r="12" spans="1:114" s="9" customFormat="1" ht="15" x14ac:dyDescent="0.25">
      <c r="A12" s="34" t="s">
        <v>8</v>
      </c>
      <c r="B12" s="14">
        <v>2121254621.23</v>
      </c>
      <c r="C12" s="14">
        <v>856467217.98000002</v>
      </c>
      <c r="D12" s="14">
        <v>770723039.76999998</v>
      </c>
      <c r="E12" s="14">
        <v>1857058.95</v>
      </c>
      <c r="F12" s="14">
        <v>4365279.34</v>
      </c>
      <c r="G12" s="14">
        <v>83887119.260000005</v>
      </c>
      <c r="H12" s="14">
        <v>169616397.44</v>
      </c>
      <c r="I12" s="29">
        <f t="shared" si="11"/>
        <v>169616397.44</v>
      </c>
      <c r="J12" s="14">
        <v>541679.89</v>
      </c>
      <c r="K12" s="14">
        <v>36494041.979999997</v>
      </c>
      <c r="L12" s="14">
        <v>2826200</v>
      </c>
      <c r="M12" s="14">
        <v>129754475.56999999</v>
      </c>
      <c r="N12" s="14">
        <v>2382</v>
      </c>
      <c r="O12" s="14">
        <v>1057015695.24</v>
      </c>
      <c r="P12" s="14">
        <v>1064213219.99</v>
      </c>
      <c r="Q12" s="14">
        <v>937289700</v>
      </c>
      <c r="R12" s="29">
        <f t="shared" si="12"/>
        <v>937289700</v>
      </c>
      <c r="S12" s="14">
        <v>925368100</v>
      </c>
      <c r="T12" s="14">
        <v>11921600</v>
      </c>
      <c r="U12" s="14">
        <v>0</v>
      </c>
      <c r="V12" s="14">
        <v>126923519.98999999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15878575.039999999</v>
      </c>
      <c r="AD12" s="14">
        <v>9957688</v>
      </c>
      <c r="AE12" s="14">
        <v>0</v>
      </c>
      <c r="AF12" s="14">
        <v>20761418.969999999</v>
      </c>
      <c r="AG12" s="14">
        <v>70352702.299999997</v>
      </c>
      <c r="AH12" s="14">
        <v>9698203.6500000004</v>
      </c>
      <c r="AI12" s="14">
        <v>0</v>
      </c>
      <c r="AJ12" s="14">
        <v>0</v>
      </c>
      <c r="AK12" s="14">
        <v>0</v>
      </c>
      <c r="AL12" s="14">
        <v>0</v>
      </c>
      <c r="AM12" s="14">
        <v>274932.03000000003</v>
      </c>
      <c r="AN12" s="14">
        <v>0</v>
      </c>
      <c r="AO12" s="14">
        <v>0</v>
      </c>
      <c r="AP12" s="29">
        <f t="shared" si="13"/>
        <v>126923519.99000001</v>
      </c>
      <c r="AQ12" s="14">
        <v>2121228915.23</v>
      </c>
      <c r="AR12" s="14">
        <v>0</v>
      </c>
      <c r="AS12" s="14">
        <v>0</v>
      </c>
      <c r="AT12" s="14">
        <v>0</v>
      </c>
      <c r="AU12" s="14">
        <v>0</v>
      </c>
      <c r="AV12" s="14">
        <v>321787.06</v>
      </c>
      <c r="AW12" s="14">
        <v>0</v>
      </c>
      <c r="AX12" s="14">
        <v>25706</v>
      </c>
      <c r="AY12" s="14">
        <v>0</v>
      </c>
      <c r="AZ12" s="14">
        <v>0</v>
      </c>
      <c r="BA12" s="14">
        <v>12331137.439999999</v>
      </c>
      <c r="BB12" s="14">
        <v>607952151.62</v>
      </c>
      <c r="BC12" s="29">
        <f t="shared" si="14"/>
        <v>607952151.62</v>
      </c>
      <c r="BD12" s="14">
        <v>0</v>
      </c>
      <c r="BE12" s="14">
        <v>0</v>
      </c>
      <c r="BF12" s="14">
        <v>42100442.949999996</v>
      </c>
      <c r="BG12" s="14">
        <v>28721075.379999999</v>
      </c>
      <c r="BH12" s="14">
        <v>78338887.810000002</v>
      </c>
      <c r="BI12" s="14">
        <v>331216405.75999999</v>
      </c>
      <c r="BJ12" s="14">
        <v>52018849.060000002</v>
      </c>
      <c r="BK12" s="14">
        <v>10840559.91</v>
      </c>
      <c r="BL12" s="14">
        <v>64715930.75</v>
      </c>
      <c r="BM12" s="14">
        <v>1017627831.4300001</v>
      </c>
      <c r="BN12" s="29">
        <f t="shared" si="15"/>
        <v>1017627831.4300001</v>
      </c>
      <c r="BO12" s="14">
        <v>231193331.82999998</v>
      </c>
      <c r="BP12" s="14">
        <v>396213372.82999998</v>
      </c>
      <c r="BQ12" s="14">
        <v>177336215.28999999</v>
      </c>
      <c r="BR12" s="14">
        <v>212884911.48000014</v>
      </c>
      <c r="BS12" s="14">
        <v>212342395.45000002</v>
      </c>
      <c r="BT12" s="14">
        <v>134548114.17000002</v>
      </c>
      <c r="BU12" s="14">
        <v>77794281.280000001</v>
      </c>
      <c r="BV12" s="14">
        <v>428573.18000000005</v>
      </c>
      <c r="BW12" s="14">
        <v>85452269.199999988</v>
      </c>
      <c r="BX12" s="14">
        <v>3149229.01</v>
      </c>
      <c r="BY12" s="14">
        <v>33099381.559999999</v>
      </c>
      <c r="BZ12" s="14">
        <v>71071317.689999998</v>
      </c>
      <c r="CA12" s="14">
        <v>0</v>
      </c>
      <c r="CB12" s="14">
        <v>3155799.86</v>
      </c>
      <c r="CC12" s="14">
        <v>26469270.289999999</v>
      </c>
      <c r="CD12" s="14">
        <v>820467</v>
      </c>
      <c r="CE12" s="14">
        <v>32233536.239999998</v>
      </c>
      <c r="CF12" s="14">
        <v>2199201592.1499996</v>
      </c>
      <c r="CG12" s="14"/>
      <c r="CH12" s="14">
        <v>16920413.060000002</v>
      </c>
      <c r="CI12" s="17"/>
      <c r="CJ12" s="17"/>
      <c r="CK12" s="57"/>
      <c r="CL12" s="57"/>
      <c r="CM12" s="14">
        <v>75184300.270000011</v>
      </c>
      <c r="CN12" s="17"/>
      <c r="CO12" s="14">
        <v>1938944902.8</v>
      </c>
      <c r="CP12" s="57"/>
      <c r="CQ12" s="14">
        <v>2121254621.23</v>
      </c>
      <c r="CR12" s="14">
        <v>2239.5</v>
      </c>
      <c r="CS12" s="14">
        <v>-75184300.270000011</v>
      </c>
      <c r="CT12" s="57"/>
      <c r="CU12" s="20">
        <f>(B12-CK12-CL12)/B12*100</f>
        <v>100</v>
      </c>
      <c r="CV12" s="25"/>
      <c r="CW12" s="25"/>
      <c r="CX12" s="20">
        <f t="shared" si="1"/>
        <v>1</v>
      </c>
      <c r="CY12" s="31">
        <f t="shared" si="2"/>
        <v>1</v>
      </c>
      <c r="CZ12" s="24"/>
      <c r="DA12" s="24">
        <f t="shared" si="3"/>
        <v>458175.31387363252</v>
      </c>
      <c r="DB12" s="24">
        <f t="shared" si="16"/>
        <v>-33571.913494083507</v>
      </c>
      <c r="DC12" s="24">
        <f t="shared" si="4"/>
        <v>48.371544139525788</v>
      </c>
      <c r="DD12" s="24">
        <f t="shared" si="5"/>
        <v>50.169046626421519</v>
      </c>
      <c r="DE12" s="24">
        <f t="shared" si="6"/>
        <v>38.944461528090031</v>
      </c>
      <c r="DF12" s="24">
        <f t="shared" si="7"/>
        <v>54.886202204775728</v>
      </c>
      <c r="DG12" s="24">
        <f t="shared" si="8"/>
        <v>947200.09878544323</v>
      </c>
      <c r="DH12" s="24">
        <f t="shared" si="9"/>
        <v>81.026915857246124</v>
      </c>
      <c r="DI12" s="24" t="e">
        <f t="shared" si="17"/>
        <v>#DIV/0!</v>
      </c>
      <c r="DJ12" s="24">
        <f t="shared" si="10"/>
        <v>0</v>
      </c>
    </row>
    <row r="13" spans="1:114" ht="15" x14ac:dyDescent="0.25">
      <c r="A13" s="34" t="s">
        <v>9</v>
      </c>
      <c r="B13" s="14">
        <v>5628001911.5900002</v>
      </c>
      <c r="C13" s="14">
        <v>845305427.94000006</v>
      </c>
      <c r="D13" s="14">
        <v>748260636.13</v>
      </c>
      <c r="E13" s="14">
        <v>1103651.07</v>
      </c>
      <c r="F13" s="14">
        <v>26410177.91</v>
      </c>
      <c r="G13" s="14">
        <v>58870820.030000001</v>
      </c>
      <c r="H13" s="14">
        <v>162962943.56</v>
      </c>
      <c r="I13" s="29">
        <f t="shared" si="11"/>
        <v>162962943.56</v>
      </c>
      <c r="J13" s="14">
        <v>7218349.6799999997</v>
      </c>
      <c r="K13" s="14">
        <v>56246878.380000003</v>
      </c>
      <c r="L13" s="14">
        <v>591847.02</v>
      </c>
      <c r="M13" s="14">
        <v>98905868.480000004</v>
      </c>
      <c r="N13" s="14">
        <v>3614528.89</v>
      </c>
      <c r="O13" s="14">
        <v>1011882900.39</v>
      </c>
      <c r="P13" s="14">
        <v>4615163733.6099997</v>
      </c>
      <c r="Q13" s="14">
        <v>1545383200</v>
      </c>
      <c r="R13" s="29">
        <f t="shared" si="12"/>
        <v>1545383200</v>
      </c>
      <c r="S13" s="14">
        <v>1215357200</v>
      </c>
      <c r="T13" s="14">
        <v>300550000</v>
      </c>
      <c r="U13" s="14">
        <v>29476000</v>
      </c>
      <c r="V13" s="14">
        <v>3069780533.6100001</v>
      </c>
      <c r="W13" s="14">
        <v>2543318197.8200002</v>
      </c>
      <c r="X13" s="14">
        <v>303138577.23000002</v>
      </c>
      <c r="Y13" s="14">
        <v>80983100.340000004</v>
      </c>
      <c r="Z13" s="14">
        <v>22697803.620000001</v>
      </c>
      <c r="AA13" s="14">
        <v>0</v>
      </c>
      <c r="AB13" s="14">
        <v>0</v>
      </c>
      <c r="AC13" s="14">
        <v>5775546.1100000003</v>
      </c>
      <c r="AD13" s="14">
        <v>11134251.08</v>
      </c>
      <c r="AE13" s="14">
        <v>0</v>
      </c>
      <c r="AF13" s="14">
        <v>38814433.530000001</v>
      </c>
      <c r="AG13" s="14">
        <v>2502387.9700000002</v>
      </c>
      <c r="AH13" s="14">
        <v>6436652.7199999997</v>
      </c>
      <c r="AI13" s="14">
        <v>0</v>
      </c>
      <c r="AJ13" s="14">
        <v>0</v>
      </c>
      <c r="AK13" s="14">
        <v>10855169.279999999</v>
      </c>
      <c r="AL13" s="14">
        <v>0</v>
      </c>
      <c r="AM13" s="14">
        <v>0</v>
      </c>
      <c r="AN13" s="14">
        <v>43771384.960000001</v>
      </c>
      <c r="AO13" s="14">
        <v>353028.95</v>
      </c>
      <c r="AP13" s="29">
        <f t="shared" si="13"/>
        <v>3069780533.6100001</v>
      </c>
      <c r="AQ13" s="14">
        <v>5627046634</v>
      </c>
      <c r="AR13" s="14">
        <v>0</v>
      </c>
      <c r="AS13" s="14">
        <v>0</v>
      </c>
      <c r="AT13" s="14">
        <v>0</v>
      </c>
      <c r="AU13" s="14">
        <v>0</v>
      </c>
      <c r="AV13" s="14">
        <v>321787.06</v>
      </c>
      <c r="AW13" s="14">
        <v>492167</v>
      </c>
      <c r="AX13" s="14">
        <v>141323.53</v>
      </c>
      <c r="AY13" s="14">
        <v>0</v>
      </c>
      <c r="AZ13" s="14">
        <v>0</v>
      </c>
      <c r="BA13" s="14">
        <v>15702380.4</v>
      </c>
      <c r="BB13" s="14">
        <v>780086716.42999995</v>
      </c>
      <c r="BC13" s="29">
        <f t="shared" si="14"/>
        <v>780086716.43000007</v>
      </c>
      <c r="BD13" s="14">
        <v>0</v>
      </c>
      <c r="BE13" s="14">
        <v>0</v>
      </c>
      <c r="BF13" s="14">
        <v>35325805.390000001</v>
      </c>
      <c r="BG13" s="14">
        <v>8519370.6500000004</v>
      </c>
      <c r="BH13" s="14">
        <v>130753464.98999999</v>
      </c>
      <c r="BI13" s="14">
        <v>397688776.17000002</v>
      </c>
      <c r="BJ13" s="14">
        <v>156665705.19</v>
      </c>
      <c r="BK13" s="14">
        <v>7609717.3600000003</v>
      </c>
      <c r="BL13" s="14">
        <v>43523876.68</v>
      </c>
      <c r="BM13" s="14">
        <v>1008018937.74</v>
      </c>
      <c r="BN13" s="29">
        <f t="shared" si="15"/>
        <v>1008018937.74</v>
      </c>
      <c r="BO13" s="14">
        <v>180787317.34999999</v>
      </c>
      <c r="BP13" s="14">
        <v>487728837.18000001</v>
      </c>
      <c r="BQ13" s="14">
        <v>145800211.69</v>
      </c>
      <c r="BR13" s="14">
        <v>193702571.51999998</v>
      </c>
      <c r="BS13" s="14">
        <v>123858298.97</v>
      </c>
      <c r="BT13" s="14">
        <v>68174411.5</v>
      </c>
      <c r="BU13" s="14">
        <v>55683887.469999999</v>
      </c>
      <c r="BV13" s="14">
        <v>0</v>
      </c>
      <c r="BW13" s="14">
        <v>92801886.480000004</v>
      </c>
      <c r="BX13" s="14">
        <v>8817518.3300000001</v>
      </c>
      <c r="BY13" s="14">
        <v>38206775.130000003</v>
      </c>
      <c r="BZ13" s="14">
        <v>6883273.4900000002</v>
      </c>
      <c r="CA13" s="14">
        <v>2158039.3199999998</v>
      </c>
      <c r="CB13" s="14">
        <v>2644304.89</v>
      </c>
      <c r="CC13" s="14">
        <v>26169078.649999999</v>
      </c>
      <c r="CD13" s="14">
        <v>5765174.0199999996</v>
      </c>
      <c r="CE13" s="14">
        <v>2656350.5</v>
      </c>
      <c r="CF13" s="14">
        <v>5598478177.8599997</v>
      </c>
      <c r="CG13" s="14">
        <v>0</v>
      </c>
      <c r="CH13" s="14">
        <v>-3503443254.3800001</v>
      </c>
      <c r="CI13" s="14"/>
      <c r="CJ13" s="14"/>
      <c r="CK13" s="14">
        <v>5497654276.8000002</v>
      </c>
      <c r="CL13" s="14">
        <v>100823901.06</v>
      </c>
      <c r="CM13" s="14">
        <v>-29461356.990000002</v>
      </c>
      <c r="CN13" s="14"/>
      <c r="CO13" s="14">
        <v>5403999865.4799995</v>
      </c>
      <c r="CP13" s="14">
        <v>5745358167</v>
      </c>
      <c r="CQ13" s="14">
        <v>5628001911.5900002</v>
      </c>
      <c r="CR13" s="14">
        <v>2538.4</v>
      </c>
      <c r="CS13" s="14">
        <v>29461356.989999998</v>
      </c>
      <c r="CT13" s="14">
        <v>46661661.719999999</v>
      </c>
      <c r="CU13" s="20">
        <f t="shared" si="0"/>
        <v>0.52458641972385256</v>
      </c>
      <c r="CV13" s="20"/>
      <c r="CW13" s="20"/>
      <c r="CX13" s="20">
        <f t="shared" si="1"/>
        <v>-4.452570399110253</v>
      </c>
      <c r="CY13" s="31">
        <f t="shared" si="2"/>
        <v>-26.894064241384442</v>
      </c>
      <c r="CZ13" s="24"/>
      <c r="DA13" s="24">
        <f t="shared" si="3"/>
        <v>-1808308.3069492595</v>
      </c>
      <c r="DB13" s="24">
        <f t="shared" si="16"/>
        <v>11606.270481405609</v>
      </c>
      <c r="DC13" s="24">
        <f t="shared" si="4"/>
        <v>17.915210181852053</v>
      </c>
      <c r="DD13" s="24">
        <f t="shared" si="5"/>
        <v>82.003592147077683</v>
      </c>
      <c r="DE13" s="24">
        <f t="shared" si="6"/>
        <v>15.098842954910211</v>
      </c>
      <c r="DF13" s="24">
        <f t="shared" si="7"/>
        <v>85.402735908470774</v>
      </c>
      <c r="DG13" s="24">
        <f t="shared" si="8"/>
        <v>2217145.4111211789</v>
      </c>
      <c r="DH13" s="24">
        <f t="shared" si="9"/>
        <v>83.537870598880787</v>
      </c>
      <c r="DI13" s="24">
        <f t="shared" si="17"/>
        <v>2.0426273175459602</v>
      </c>
      <c r="DJ13" s="24">
        <f t="shared" si="10"/>
        <v>4.6279009675352096</v>
      </c>
    </row>
    <row r="14" spans="1:114" ht="15" x14ac:dyDescent="0.25">
      <c r="A14" s="34" t="s">
        <v>23</v>
      </c>
      <c r="B14" s="14">
        <v>2670380144.6599998</v>
      </c>
      <c r="C14" s="14">
        <v>423560412.68000001</v>
      </c>
      <c r="D14" s="14">
        <v>375874981.62</v>
      </c>
      <c r="E14" s="14">
        <v>4579953.43</v>
      </c>
      <c r="F14" s="14">
        <v>2839201.05</v>
      </c>
      <c r="G14" s="14">
        <v>37357745.590000004</v>
      </c>
      <c r="H14" s="14">
        <v>88350925.5</v>
      </c>
      <c r="I14" s="29">
        <f t="shared" si="11"/>
        <v>88350925.5</v>
      </c>
      <c r="J14" s="14">
        <v>547090.55000000005</v>
      </c>
      <c r="K14" s="14">
        <v>20513501.57</v>
      </c>
      <c r="L14" s="14">
        <v>569445.59</v>
      </c>
      <c r="M14" s="14">
        <v>66720887.789999999</v>
      </c>
      <c r="N14" s="14">
        <v>390320.53</v>
      </c>
      <c r="O14" s="14">
        <v>512301658.70999998</v>
      </c>
      <c r="P14" s="14">
        <v>2152143912.5100002</v>
      </c>
      <c r="Q14" s="14">
        <v>750381700</v>
      </c>
      <c r="R14" s="29">
        <f t="shared" si="12"/>
        <v>750381700</v>
      </c>
      <c r="S14" s="14">
        <v>648121400</v>
      </c>
      <c r="T14" s="14">
        <v>89511400</v>
      </c>
      <c r="U14" s="14">
        <v>12748900</v>
      </c>
      <c r="V14" s="14">
        <v>1401762212.51</v>
      </c>
      <c r="W14" s="14">
        <v>1127517948.8199999</v>
      </c>
      <c r="X14" s="14">
        <v>122828638.58</v>
      </c>
      <c r="Y14" s="14">
        <v>40474989.240000002</v>
      </c>
      <c r="Z14" s="14">
        <v>15210859.35</v>
      </c>
      <c r="AA14" s="14">
        <v>0</v>
      </c>
      <c r="AB14" s="14">
        <v>0</v>
      </c>
      <c r="AC14" s="14">
        <v>8273450.4500000002</v>
      </c>
      <c r="AD14" s="14">
        <v>5163165</v>
      </c>
      <c r="AE14" s="14">
        <v>0</v>
      </c>
      <c r="AF14" s="14">
        <v>11623077.859999999</v>
      </c>
      <c r="AG14" s="14">
        <v>729964.12</v>
      </c>
      <c r="AH14" s="14">
        <v>4922868.08</v>
      </c>
      <c r="AI14" s="14">
        <v>8889600</v>
      </c>
      <c r="AJ14" s="14">
        <v>0</v>
      </c>
      <c r="AK14" s="14">
        <v>16973904.699999999</v>
      </c>
      <c r="AL14" s="14">
        <v>2700</v>
      </c>
      <c r="AM14" s="14">
        <v>1589158.03</v>
      </c>
      <c r="AN14" s="14">
        <v>36978454.590000004</v>
      </c>
      <c r="AO14" s="14">
        <v>583433.68999999994</v>
      </c>
      <c r="AP14" s="29">
        <f t="shared" si="13"/>
        <v>1401762212.5099995</v>
      </c>
      <c r="AQ14" s="14">
        <v>2664445571.2199998</v>
      </c>
      <c r="AR14" s="14">
        <v>0</v>
      </c>
      <c r="AS14" s="14">
        <v>0</v>
      </c>
      <c r="AT14" s="14">
        <v>0</v>
      </c>
      <c r="AU14" s="14">
        <v>0</v>
      </c>
      <c r="AV14" s="14">
        <v>466899.78</v>
      </c>
      <c r="AW14" s="14">
        <v>0</v>
      </c>
      <c r="AX14" s="14">
        <v>5467673.6600000001</v>
      </c>
      <c r="AY14" s="14">
        <v>0</v>
      </c>
      <c r="AZ14" s="14">
        <v>0</v>
      </c>
      <c r="BA14" s="14">
        <v>6484234.0999999996</v>
      </c>
      <c r="BB14" s="14">
        <v>460844692.73000002</v>
      </c>
      <c r="BC14" s="29">
        <f t="shared" si="14"/>
        <v>460844692.72999996</v>
      </c>
      <c r="BD14" s="14">
        <v>234692</v>
      </c>
      <c r="BE14" s="14">
        <v>250446</v>
      </c>
      <c r="BF14" s="14">
        <v>75888667.519999996</v>
      </c>
      <c r="BG14" s="14">
        <v>26584748.449999999</v>
      </c>
      <c r="BH14" s="14">
        <v>70057818.939999998</v>
      </c>
      <c r="BI14" s="14">
        <v>175053767.97</v>
      </c>
      <c r="BJ14" s="14">
        <v>81565048.409999996</v>
      </c>
      <c r="BK14" s="14">
        <v>8947605.4800000004</v>
      </c>
      <c r="BL14" s="14">
        <v>22261897.960000001</v>
      </c>
      <c r="BM14" s="14">
        <v>464852812.01999998</v>
      </c>
      <c r="BN14" s="29">
        <f t="shared" si="15"/>
        <v>464852812.01999998</v>
      </c>
      <c r="BO14" s="14">
        <v>116613026.14</v>
      </c>
      <c r="BP14" s="14">
        <v>194301957.59999999</v>
      </c>
      <c r="BQ14" s="14">
        <v>55807815.369999997</v>
      </c>
      <c r="BR14" s="14">
        <v>98130012.909999996</v>
      </c>
      <c r="BS14" s="14">
        <v>83696427.579999998</v>
      </c>
      <c r="BT14" s="14">
        <v>59672353.57</v>
      </c>
      <c r="BU14" s="14">
        <v>24024074.009999998</v>
      </c>
      <c r="BV14" s="14">
        <v>1705813.97</v>
      </c>
      <c r="BW14" s="14">
        <v>58275983.299999997</v>
      </c>
      <c r="BX14" s="14">
        <v>544241.56999999995</v>
      </c>
      <c r="BY14" s="14">
        <v>19042408.98</v>
      </c>
      <c r="BZ14" s="14">
        <v>27431453.010000002</v>
      </c>
      <c r="CA14" s="14">
        <v>0</v>
      </c>
      <c r="CB14" s="14">
        <v>215531.81</v>
      </c>
      <c r="CC14" s="14">
        <v>5575405.2000000002</v>
      </c>
      <c r="CD14" s="14">
        <v>2885357.4</v>
      </c>
      <c r="CE14" s="14">
        <v>3492608.52</v>
      </c>
      <c r="CF14" s="14">
        <v>2658071014.0100002</v>
      </c>
      <c r="CG14" s="14">
        <v>-10200</v>
      </c>
      <c r="CH14" s="14">
        <v>-1526648501.4000001</v>
      </c>
      <c r="CI14" s="14"/>
      <c r="CJ14" s="14"/>
      <c r="CK14" s="14">
        <v>2600809080.4499998</v>
      </c>
      <c r="CL14" s="14">
        <v>57261933.559999995</v>
      </c>
      <c r="CM14" s="14">
        <v>-11697989.979999999</v>
      </c>
      <c r="CN14" s="14"/>
      <c r="CO14" s="14">
        <v>2557921338.3400002</v>
      </c>
      <c r="CP14" s="14">
        <v>2732284718</v>
      </c>
      <c r="CQ14" s="14">
        <v>2670380144.6599998</v>
      </c>
      <c r="CR14" s="14">
        <v>1168.4000000000001</v>
      </c>
      <c r="CS14" s="14">
        <v>11697989.98</v>
      </c>
      <c r="CT14" s="14">
        <v>0</v>
      </c>
      <c r="CU14" s="20">
        <f t="shared" si="0"/>
        <v>0.46095050079722921</v>
      </c>
      <c r="CV14" s="20"/>
      <c r="CW14" s="20"/>
      <c r="CX14" s="20">
        <f t="shared" si="1"/>
        <v>-4.0805850280571327</v>
      </c>
      <c r="CY14" s="31">
        <f t="shared" si="2"/>
        <v>-145.7048980487908</v>
      </c>
      <c r="CZ14" s="24"/>
      <c r="DA14" s="24">
        <f t="shared" si="3"/>
        <v>-1836836.4223125638</v>
      </c>
      <c r="DB14" s="24">
        <f t="shared" si="16"/>
        <v>10011.973622047244</v>
      </c>
      <c r="DC14" s="24">
        <f t="shared" si="4"/>
        <v>19.169979944753447</v>
      </c>
      <c r="DD14" s="24">
        <f t="shared" si="5"/>
        <v>80.59316636298675</v>
      </c>
      <c r="DE14" s="24">
        <f t="shared" si="6"/>
        <v>15.934879483938666</v>
      </c>
      <c r="DF14" s="24">
        <f t="shared" si="7"/>
        <v>84.136438453055206</v>
      </c>
      <c r="DG14" s="24">
        <f t="shared" si="8"/>
        <v>2285501.664378637</v>
      </c>
      <c r="DH14" s="24">
        <f t="shared" si="9"/>
        <v>82.677931152232716</v>
      </c>
      <c r="DI14" s="24">
        <f t="shared" si="17"/>
        <v>2.2656706649998601</v>
      </c>
      <c r="DJ14" s="24">
        <f t="shared" si="10"/>
        <v>0</v>
      </c>
    </row>
    <row r="15" spans="1:114" ht="15" x14ac:dyDescent="0.25">
      <c r="A15" s="34" t="s">
        <v>24</v>
      </c>
      <c r="B15" s="14">
        <v>4714159037.6400003</v>
      </c>
      <c r="C15" s="14">
        <v>824429623.48000002</v>
      </c>
      <c r="D15" s="14">
        <v>805520509.54999995</v>
      </c>
      <c r="E15" s="14">
        <v>472470.25</v>
      </c>
      <c r="F15" s="14">
        <v>6792410.9800000004</v>
      </c>
      <c r="G15" s="14">
        <v>8576526.8000000007</v>
      </c>
      <c r="H15" s="14">
        <v>171787377.06999999</v>
      </c>
      <c r="I15" s="29">
        <f t="shared" si="11"/>
        <v>171787377.06999999</v>
      </c>
      <c r="J15" s="14">
        <v>2303540.7400000002</v>
      </c>
      <c r="K15" s="14">
        <v>62874357.689999998</v>
      </c>
      <c r="L15" s="14">
        <v>3998516.23</v>
      </c>
      <c r="M15" s="14">
        <v>102610962.41</v>
      </c>
      <c r="N15" s="14">
        <v>17557638.940000001</v>
      </c>
      <c r="O15" s="14">
        <v>1013774639.49</v>
      </c>
      <c r="P15" s="14">
        <v>3676156874.1500001</v>
      </c>
      <c r="Q15" s="14">
        <v>1107400500</v>
      </c>
      <c r="R15" s="29">
        <f t="shared" si="12"/>
        <v>1107400500</v>
      </c>
      <c r="S15" s="14">
        <v>921182100</v>
      </c>
      <c r="T15" s="14">
        <v>169657700</v>
      </c>
      <c r="U15" s="14">
        <v>16560700</v>
      </c>
      <c r="V15" s="14">
        <v>2568756374.1500001</v>
      </c>
      <c r="W15" s="14">
        <v>2160708435.0500002</v>
      </c>
      <c r="X15" s="14">
        <v>196641080.25999999</v>
      </c>
      <c r="Y15" s="14">
        <v>85632385.159999996</v>
      </c>
      <c r="Z15" s="14">
        <v>37058135.43</v>
      </c>
      <c r="AA15" s="14">
        <v>0</v>
      </c>
      <c r="AB15" s="14">
        <v>0</v>
      </c>
      <c r="AC15" s="14">
        <v>16205687.960000001</v>
      </c>
      <c r="AD15" s="14">
        <v>10371915.15</v>
      </c>
      <c r="AE15" s="14">
        <v>0</v>
      </c>
      <c r="AF15" s="14">
        <v>30806576.859999999</v>
      </c>
      <c r="AG15" s="14">
        <v>1685340.46</v>
      </c>
      <c r="AH15" s="14">
        <v>4589620.25</v>
      </c>
      <c r="AI15" s="14">
        <v>0</v>
      </c>
      <c r="AJ15" s="14">
        <v>0</v>
      </c>
      <c r="AK15" s="14">
        <v>21160306.030000001</v>
      </c>
      <c r="AL15" s="14">
        <v>0</v>
      </c>
      <c r="AM15" s="14">
        <v>0</v>
      </c>
      <c r="AN15" s="14">
        <v>3217851.07</v>
      </c>
      <c r="AO15" s="14">
        <v>679040.47</v>
      </c>
      <c r="AP15" s="29">
        <f t="shared" si="13"/>
        <v>2568756374.1500006</v>
      </c>
      <c r="AQ15" s="14">
        <v>4689931513.6400003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15727524</v>
      </c>
      <c r="AX15" s="14">
        <v>8500000</v>
      </c>
      <c r="AY15" s="14">
        <v>0</v>
      </c>
      <c r="AZ15" s="14">
        <v>0</v>
      </c>
      <c r="BA15" s="14">
        <v>14066345.939999999</v>
      </c>
      <c r="BB15" s="14">
        <v>500200349.18000001</v>
      </c>
      <c r="BC15" s="29">
        <f t="shared" si="14"/>
        <v>500200349.18000007</v>
      </c>
      <c r="BD15" s="14">
        <v>0</v>
      </c>
      <c r="BE15" s="14">
        <v>9374799.5</v>
      </c>
      <c r="BF15" s="14">
        <v>46534303.310000002</v>
      </c>
      <c r="BG15" s="14">
        <v>19728917.940000001</v>
      </c>
      <c r="BH15" s="14">
        <v>115402688.5</v>
      </c>
      <c r="BI15" s="14">
        <v>156408275.22</v>
      </c>
      <c r="BJ15" s="14">
        <v>119509203.84999999</v>
      </c>
      <c r="BK15" s="14">
        <v>12918381.189999999</v>
      </c>
      <c r="BL15" s="14">
        <v>20323779.670000002</v>
      </c>
      <c r="BM15" s="14">
        <v>699334269.20000005</v>
      </c>
      <c r="BN15" s="29">
        <f t="shared" si="15"/>
        <v>699334269.20000005</v>
      </c>
      <c r="BO15" s="14">
        <v>263272930.91</v>
      </c>
      <c r="BP15" s="14">
        <v>256693273.33000001</v>
      </c>
      <c r="BQ15" s="14">
        <v>6777102.8099999996</v>
      </c>
      <c r="BR15" s="14">
        <v>172590962.14999998</v>
      </c>
      <c r="BS15" s="14">
        <v>187327653.77000001</v>
      </c>
      <c r="BT15" s="14">
        <v>66427907.659999996</v>
      </c>
      <c r="BU15" s="14">
        <v>120899746.11000001</v>
      </c>
      <c r="BV15" s="14">
        <v>288388.83</v>
      </c>
      <c r="BW15" s="14">
        <v>100943846.13</v>
      </c>
      <c r="BX15" s="14">
        <v>4821919.84</v>
      </c>
      <c r="BY15" s="14">
        <v>26778056.760000002</v>
      </c>
      <c r="BZ15" s="14">
        <v>42504650.399999999</v>
      </c>
      <c r="CA15" s="14">
        <v>6643202.9400000004</v>
      </c>
      <c r="CB15" s="14">
        <v>0</v>
      </c>
      <c r="CC15" s="14">
        <v>38023200.740000002</v>
      </c>
      <c r="CD15" s="14">
        <v>47439262.670000002</v>
      </c>
      <c r="CE15" s="14">
        <v>1984388.12</v>
      </c>
      <c r="CF15" s="14">
        <v>4656024903.8900003</v>
      </c>
      <c r="CG15" s="14">
        <v>-250000</v>
      </c>
      <c r="CH15" s="14">
        <v>-2988391206.3899999</v>
      </c>
      <c r="CI15" s="14"/>
      <c r="CJ15" s="14"/>
      <c r="CK15" s="14">
        <v>4395365359.1599998</v>
      </c>
      <c r="CL15" s="14">
        <v>260659544.73000002</v>
      </c>
      <c r="CM15" s="14">
        <v>-55561133.969999999</v>
      </c>
      <c r="CN15" s="14"/>
      <c r="CO15" s="14">
        <v>4521158150.0799999</v>
      </c>
      <c r="CP15" s="14">
        <v>5241775374</v>
      </c>
      <c r="CQ15" s="14">
        <v>4714159037.6400003</v>
      </c>
      <c r="CR15" s="14">
        <v>2396.5</v>
      </c>
      <c r="CS15" s="14">
        <v>55561133.969999999</v>
      </c>
      <c r="CT15" s="14">
        <v>0</v>
      </c>
      <c r="CU15" s="20">
        <f t="shared" si="0"/>
        <v>1.233181428242683</v>
      </c>
      <c r="CV15" s="20"/>
      <c r="CW15" s="20"/>
      <c r="CX15" s="20">
        <f t="shared" si="1"/>
        <v>-3.4120561652063444</v>
      </c>
      <c r="CY15" s="31">
        <f t="shared" si="2"/>
        <v>-13.84593376254951</v>
      </c>
      <c r="CZ15" s="24"/>
      <c r="DA15" s="24">
        <f t="shared" si="3"/>
        <v>-1527147.0491717085</v>
      </c>
      <c r="DB15" s="24">
        <f t="shared" si="16"/>
        <v>23184.28290006259</v>
      </c>
      <c r="DC15" s="24">
        <f t="shared" si="4"/>
        <v>21.132443614985156</v>
      </c>
      <c r="DD15" s="24">
        <f t="shared" si="5"/>
        <v>77.981180626234362</v>
      </c>
      <c r="DE15" s="24">
        <f t="shared" si="6"/>
        <v>17.706727100862548</v>
      </c>
      <c r="DF15" s="24">
        <f t="shared" si="7"/>
        <v>81.310070387273498</v>
      </c>
      <c r="DG15" s="24">
        <f t="shared" si="8"/>
        <v>1967101.6222157313</v>
      </c>
      <c r="DH15" s="24">
        <f t="shared" si="9"/>
        <v>81.322770502006847</v>
      </c>
      <c r="DI15" s="24">
        <f t="shared" si="17"/>
        <v>10.065603707038967</v>
      </c>
      <c r="DJ15" s="24">
        <f t="shared" si="10"/>
        <v>0</v>
      </c>
    </row>
    <row r="16" spans="1:114" ht="15" x14ac:dyDescent="0.25">
      <c r="A16" s="34" t="s">
        <v>10</v>
      </c>
      <c r="B16" s="14">
        <v>3021198825.0599999</v>
      </c>
      <c r="C16" s="14">
        <v>730612900.95000005</v>
      </c>
      <c r="D16" s="14">
        <v>602965959.36000001</v>
      </c>
      <c r="E16" s="14">
        <v>15584884.630000001</v>
      </c>
      <c r="F16" s="14">
        <v>5275948</v>
      </c>
      <c r="G16" s="14">
        <v>76955947.530000001</v>
      </c>
      <c r="H16" s="14">
        <v>140457161.12</v>
      </c>
      <c r="I16" s="29">
        <f t="shared" si="11"/>
        <v>140457161.12</v>
      </c>
      <c r="J16" s="14">
        <v>3809395.89</v>
      </c>
      <c r="K16" s="14">
        <v>25841853.940000001</v>
      </c>
      <c r="L16" s="14">
        <v>965207.31</v>
      </c>
      <c r="M16" s="14">
        <v>109840703.98</v>
      </c>
      <c r="N16" s="14">
        <v>803059.19999999995</v>
      </c>
      <c r="O16" s="14">
        <v>871873121.26999998</v>
      </c>
      <c r="P16" s="14">
        <v>2145538060.79</v>
      </c>
      <c r="Q16" s="14">
        <v>660610400</v>
      </c>
      <c r="R16" s="29">
        <f t="shared" si="12"/>
        <v>660610400</v>
      </c>
      <c r="S16" s="14">
        <v>520649100</v>
      </c>
      <c r="T16" s="14">
        <v>139961300</v>
      </c>
      <c r="U16" s="14">
        <v>0</v>
      </c>
      <c r="V16" s="14">
        <v>1484927660.79</v>
      </c>
      <c r="W16" s="14">
        <v>1117235923.8399999</v>
      </c>
      <c r="X16" s="14">
        <v>224987238.61000001</v>
      </c>
      <c r="Y16" s="14">
        <v>52373258.340000004</v>
      </c>
      <c r="Z16" s="14">
        <v>7528260.8899999997</v>
      </c>
      <c r="AA16" s="14">
        <v>0</v>
      </c>
      <c r="AB16" s="14">
        <v>0</v>
      </c>
      <c r="AC16" s="14">
        <v>10459498.08</v>
      </c>
      <c r="AD16" s="14">
        <v>6473473.0800000001</v>
      </c>
      <c r="AE16" s="14">
        <v>0</v>
      </c>
      <c r="AF16" s="14">
        <v>17887975.120000001</v>
      </c>
      <c r="AG16" s="14">
        <v>8436199.2799999993</v>
      </c>
      <c r="AH16" s="14">
        <v>8557345.1400000006</v>
      </c>
      <c r="AI16" s="14">
        <v>0</v>
      </c>
      <c r="AJ16" s="14">
        <v>0</v>
      </c>
      <c r="AK16" s="14">
        <v>16278557.91</v>
      </c>
      <c r="AL16" s="14">
        <v>0</v>
      </c>
      <c r="AM16" s="14">
        <v>0</v>
      </c>
      <c r="AN16" s="14">
        <v>13996169.18</v>
      </c>
      <c r="AO16" s="14">
        <v>713761.32</v>
      </c>
      <c r="AP16" s="29">
        <f t="shared" si="13"/>
        <v>1484927660.7899997</v>
      </c>
      <c r="AQ16" s="14">
        <v>3017411182.0599999</v>
      </c>
      <c r="AR16" s="14">
        <v>0</v>
      </c>
      <c r="AS16" s="14">
        <v>0</v>
      </c>
      <c r="AT16" s="14">
        <v>0</v>
      </c>
      <c r="AU16" s="14">
        <v>0</v>
      </c>
      <c r="AV16" s="14">
        <v>3787643</v>
      </c>
      <c r="AW16" s="14">
        <v>0</v>
      </c>
      <c r="AX16" s="14">
        <v>0</v>
      </c>
      <c r="AY16" s="14">
        <v>0</v>
      </c>
      <c r="AZ16" s="14">
        <v>0</v>
      </c>
      <c r="BA16" s="14">
        <v>7661262.3899999997</v>
      </c>
      <c r="BB16" s="14">
        <v>447740220.98000002</v>
      </c>
      <c r="BC16" s="29">
        <f t="shared" si="14"/>
        <v>447740220.98000002</v>
      </c>
      <c r="BD16" s="14">
        <v>0</v>
      </c>
      <c r="BE16" s="14">
        <v>0</v>
      </c>
      <c r="BF16" s="14">
        <v>5977180.7199999997</v>
      </c>
      <c r="BG16" s="14">
        <v>5108281.59</v>
      </c>
      <c r="BH16" s="14">
        <v>72063947.879999995</v>
      </c>
      <c r="BI16" s="14">
        <v>165136968.88999999</v>
      </c>
      <c r="BJ16" s="14">
        <v>90062862.170000002</v>
      </c>
      <c r="BK16" s="14">
        <v>11802856.189999999</v>
      </c>
      <c r="BL16" s="14">
        <v>97588123.540000007</v>
      </c>
      <c r="BM16" s="14">
        <v>653578607.77999997</v>
      </c>
      <c r="BN16" s="29">
        <f t="shared" si="15"/>
        <v>610656204.68000007</v>
      </c>
      <c r="BO16" s="14">
        <v>139127345.56999999</v>
      </c>
      <c r="BP16" s="14">
        <v>239816738.31999999</v>
      </c>
      <c r="BQ16" s="14">
        <v>96791422.590000004</v>
      </c>
      <c r="BR16" s="14">
        <v>134920698.19999999</v>
      </c>
      <c r="BS16" s="14">
        <v>138260671.96000001</v>
      </c>
      <c r="BT16" s="14">
        <v>83190892.959999993</v>
      </c>
      <c r="BU16" s="14">
        <v>55069779.000000015</v>
      </c>
      <c r="BV16" s="14">
        <v>11680791.300000001</v>
      </c>
      <c r="BW16" s="14">
        <v>55131080.75</v>
      </c>
      <c r="BX16" s="14">
        <v>2487572.89</v>
      </c>
      <c r="BY16" s="14">
        <v>14639099.93</v>
      </c>
      <c r="BZ16" s="14">
        <v>7900851.1900000004</v>
      </c>
      <c r="CA16" s="14">
        <v>0</v>
      </c>
      <c r="CB16" s="14">
        <v>953505.68</v>
      </c>
      <c r="CC16" s="14">
        <v>21199536.370000001</v>
      </c>
      <c r="CD16" s="14">
        <v>1093116.82</v>
      </c>
      <c r="CE16" s="14">
        <v>15582045.800000001</v>
      </c>
      <c r="CF16" s="14">
        <v>3012966733.98</v>
      </c>
      <c r="CG16" s="14">
        <v>0</v>
      </c>
      <c r="CH16" s="14">
        <v>-1601726838.3299999</v>
      </c>
      <c r="CI16" s="14"/>
      <c r="CJ16" s="14"/>
      <c r="CK16" s="14">
        <v>2902778692.1799998</v>
      </c>
      <c r="CL16" s="14">
        <v>110188041.8</v>
      </c>
      <c r="CM16" s="14">
        <v>-7329002.7600000054</v>
      </c>
      <c r="CN16" s="14"/>
      <c r="CO16" s="14">
        <v>2843016339.7199998</v>
      </c>
      <c r="CP16" s="14">
        <v>3119517406</v>
      </c>
      <c r="CQ16" s="14">
        <v>3021198825.0599999</v>
      </c>
      <c r="CR16" s="14">
        <v>1458.2</v>
      </c>
      <c r="CS16" s="14">
        <v>7329002.7599999998</v>
      </c>
      <c r="CT16" s="14">
        <v>0</v>
      </c>
      <c r="CU16" s="20">
        <f t="shared" si="0"/>
        <v>0.27247763410064979</v>
      </c>
      <c r="CV16" s="20"/>
      <c r="CW16" s="20"/>
      <c r="CX16" s="20">
        <f t="shared" si="1"/>
        <v>-2.3324284906335464</v>
      </c>
      <c r="CY16" s="31">
        <f t="shared" si="2"/>
        <v>-136.2103598339948</v>
      </c>
      <c r="CZ16" s="24"/>
      <c r="DA16" s="24">
        <f t="shared" si="3"/>
        <v>-1468863.4425387462</v>
      </c>
      <c r="DB16" s="24">
        <f t="shared" si="16"/>
        <v>5026.061418186805</v>
      </c>
      <c r="DC16" s="24">
        <f t="shared" si="4"/>
        <v>28.831934358133509</v>
      </c>
      <c r="DD16" s="24">
        <f t="shared" si="5"/>
        <v>71.016115953487116</v>
      </c>
      <c r="DE16" s="24">
        <f t="shared" si="6"/>
        <v>24.248953455416739</v>
      </c>
      <c r="DF16" s="24">
        <f t="shared" si="7"/>
        <v>75.466962001396993</v>
      </c>
      <c r="DG16" s="24">
        <f t="shared" si="8"/>
        <v>2071868.622315183</v>
      </c>
      <c r="DH16" s="24">
        <f t="shared" si="9"/>
        <v>83.79807601887812</v>
      </c>
      <c r="DI16" s="24">
        <f t="shared" si="17"/>
        <v>3.1517240695915536</v>
      </c>
      <c r="DJ16" s="24">
        <f t="shared" si="10"/>
        <v>0</v>
      </c>
    </row>
    <row r="17" spans="1:114" ht="15" x14ac:dyDescent="0.25">
      <c r="A17" s="34" t="s">
        <v>11</v>
      </c>
      <c r="B17" s="14">
        <v>3102709125.5799999</v>
      </c>
      <c r="C17" s="14">
        <v>343247033.99000001</v>
      </c>
      <c r="D17" s="14">
        <v>286626438.98000002</v>
      </c>
      <c r="E17" s="14">
        <v>307684.95</v>
      </c>
      <c r="F17" s="14">
        <v>19730494.620000001</v>
      </c>
      <c r="G17" s="14">
        <v>32916074.940000001</v>
      </c>
      <c r="H17" s="14">
        <v>80903960.920000002</v>
      </c>
      <c r="I17" s="29">
        <f t="shared" si="11"/>
        <v>80903960.920000002</v>
      </c>
      <c r="J17" s="14">
        <v>710552.3</v>
      </c>
      <c r="K17" s="14">
        <v>14776699.76</v>
      </c>
      <c r="L17" s="14">
        <v>1205253.3500000001</v>
      </c>
      <c r="M17" s="14">
        <v>64211455.509999998</v>
      </c>
      <c r="N17" s="14">
        <v>30000000</v>
      </c>
      <c r="O17" s="14">
        <v>425432746.57999998</v>
      </c>
      <c r="P17" s="14">
        <v>2674067579.6999998</v>
      </c>
      <c r="Q17" s="14">
        <v>745130800</v>
      </c>
      <c r="R17" s="29">
        <f t="shared" si="12"/>
        <v>745130800</v>
      </c>
      <c r="S17" s="14">
        <v>633383900</v>
      </c>
      <c r="T17" s="14">
        <v>103426900</v>
      </c>
      <c r="U17" s="14">
        <v>8320000</v>
      </c>
      <c r="V17" s="14">
        <v>1928936779.7</v>
      </c>
      <c r="W17" s="14">
        <v>1579821288.8499999</v>
      </c>
      <c r="X17" s="14">
        <v>145063634.93000001</v>
      </c>
      <c r="Y17" s="14">
        <v>32300077.09</v>
      </c>
      <c r="Z17" s="14">
        <v>47490968.270000003</v>
      </c>
      <c r="AA17" s="14">
        <v>0</v>
      </c>
      <c r="AB17" s="14">
        <v>0</v>
      </c>
      <c r="AC17" s="14">
        <v>8124063.2000000002</v>
      </c>
      <c r="AD17" s="14">
        <v>5025741</v>
      </c>
      <c r="AE17" s="14">
        <v>0</v>
      </c>
      <c r="AF17" s="14">
        <v>61273001.270000003</v>
      </c>
      <c r="AG17" s="14">
        <v>5396752.8099999996</v>
      </c>
      <c r="AH17" s="14">
        <v>4015596.12</v>
      </c>
      <c r="AI17" s="14">
        <v>19779000</v>
      </c>
      <c r="AJ17" s="14">
        <v>0</v>
      </c>
      <c r="AK17" s="14">
        <v>10018468.24</v>
      </c>
      <c r="AL17" s="14">
        <v>0</v>
      </c>
      <c r="AM17" s="14">
        <v>0</v>
      </c>
      <c r="AN17" s="14">
        <v>10412965.210000001</v>
      </c>
      <c r="AO17" s="14">
        <v>215222.71</v>
      </c>
      <c r="AP17" s="29">
        <f t="shared" si="13"/>
        <v>1928936779.6999998</v>
      </c>
      <c r="AQ17" s="14">
        <v>3099500326.2800002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2698219.11</v>
      </c>
      <c r="AY17" s="14">
        <v>510580.19</v>
      </c>
      <c r="AZ17" s="14">
        <v>0</v>
      </c>
      <c r="BA17" s="14">
        <v>5832733.5300000003</v>
      </c>
      <c r="BB17" s="14">
        <v>353307270.54000002</v>
      </c>
      <c r="BC17" s="29">
        <f t="shared" si="14"/>
        <v>353307270.53999996</v>
      </c>
      <c r="BD17" s="14">
        <v>0</v>
      </c>
      <c r="BE17" s="14">
        <v>0</v>
      </c>
      <c r="BF17" s="14">
        <v>24645837.489999998</v>
      </c>
      <c r="BG17" s="14">
        <v>7475816.3899999997</v>
      </c>
      <c r="BH17" s="14">
        <v>89644691.469999999</v>
      </c>
      <c r="BI17" s="14">
        <v>128683955.13</v>
      </c>
      <c r="BJ17" s="14">
        <v>52523577.609999999</v>
      </c>
      <c r="BK17" s="14">
        <v>14565345.51</v>
      </c>
      <c r="BL17" s="14">
        <v>35768046.940000005</v>
      </c>
      <c r="BM17" s="14">
        <v>480095715.73000002</v>
      </c>
      <c r="BN17" s="29">
        <f t="shared" si="15"/>
        <v>480095715.73000002</v>
      </c>
      <c r="BO17" s="14">
        <v>124763519.69</v>
      </c>
      <c r="BP17" s="14">
        <v>179161385.16999999</v>
      </c>
      <c r="BQ17" s="14">
        <v>85623067.439999998</v>
      </c>
      <c r="BR17" s="14">
        <v>90547743.429999992</v>
      </c>
      <c r="BS17" s="14">
        <v>105346782.03</v>
      </c>
      <c r="BT17" s="14">
        <v>42410507.82</v>
      </c>
      <c r="BU17" s="14">
        <v>62936274.210000001</v>
      </c>
      <c r="BV17" s="14">
        <v>4006008.59</v>
      </c>
      <c r="BW17" s="14">
        <v>43005666.25</v>
      </c>
      <c r="BX17" s="14">
        <v>166929.5</v>
      </c>
      <c r="BY17" s="14">
        <v>15043287.1</v>
      </c>
      <c r="BZ17" s="14">
        <v>44813778.340000004</v>
      </c>
      <c r="CA17" s="14">
        <v>580000</v>
      </c>
      <c r="CB17" s="14">
        <v>1512973.45</v>
      </c>
      <c r="CC17" s="14">
        <v>69737204.239999995</v>
      </c>
      <c r="CD17" s="14">
        <v>1736789.54</v>
      </c>
      <c r="CE17" s="14">
        <v>2752924.88</v>
      </c>
      <c r="CF17" s="14">
        <v>3081439739.48</v>
      </c>
      <c r="CG17" s="14">
        <v>-225000</v>
      </c>
      <c r="CH17" s="14">
        <v>-54754268.380000003</v>
      </c>
      <c r="CI17" s="14"/>
      <c r="CJ17" s="14"/>
      <c r="CK17" s="14">
        <v>839478850.41999996</v>
      </c>
      <c r="CL17" s="14">
        <v>71926679.709999993</v>
      </c>
      <c r="CM17" s="14">
        <v>-13357067.58</v>
      </c>
      <c r="CN17" s="14"/>
      <c r="CO17" s="14">
        <v>2925394069.4699998</v>
      </c>
      <c r="CP17" s="14">
        <v>3280699401.5599999</v>
      </c>
      <c r="CQ17" s="14">
        <v>3102709125.5799999</v>
      </c>
      <c r="CR17" s="14">
        <v>1158.8</v>
      </c>
      <c r="CS17" s="14">
        <v>20918759.98</v>
      </c>
      <c r="CT17" s="14">
        <v>31922776.379999999</v>
      </c>
      <c r="CU17" s="20">
        <f t="shared" si="0"/>
        <v>70.625492328107683</v>
      </c>
      <c r="CV17" s="20"/>
      <c r="CW17" s="20"/>
      <c r="CX17" s="20">
        <f t="shared" si="1"/>
        <v>-0.97919811693033454</v>
      </c>
      <c r="CY17" s="31">
        <f t="shared" si="2"/>
        <v>-1.3975559903333332</v>
      </c>
      <c r="CZ17" s="24"/>
      <c r="DA17" s="24">
        <f t="shared" si="3"/>
        <v>-420481.99449430441</v>
      </c>
      <c r="DB17" s="24">
        <f t="shared" si="16"/>
        <v>18052.08835001726</v>
      </c>
      <c r="DC17" s="24">
        <f t="shared" si="4"/>
        <v>13.670343488312398</v>
      </c>
      <c r="DD17" s="24">
        <f t="shared" si="5"/>
        <v>86.184926509993986</v>
      </c>
      <c r="DE17" s="24">
        <f t="shared" si="6"/>
        <v>11.139177235636085</v>
      </c>
      <c r="DF17" s="24">
        <f t="shared" si="7"/>
        <v>91.408798821570954</v>
      </c>
      <c r="DG17" s="24">
        <f t="shared" si="8"/>
        <v>2677519.0935277874</v>
      </c>
      <c r="DH17" s="24">
        <f t="shared" si="9"/>
        <v>80.681855533999084</v>
      </c>
      <c r="DI17" s="24">
        <f t="shared" si="17"/>
        <v>5.4253759395135122</v>
      </c>
      <c r="DJ17" s="24">
        <f t="shared" si="10"/>
        <v>7.5262764352995672</v>
      </c>
    </row>
    <row r="18" spans="1:114" ht="13.5" customHeight="1" x14ac:dyDescent="0.25">
      <c r="A18" s="34" t="s">
        <v>12</v>
      </c>
      <c r="B18" s="14">
        <v>2484792018.1599998</v>
      </c>
      <c r="C18" s="14">
        <v>369659368.58999997</v>
      </c>
      <c r="D18" s="14">
        <v>343454456.94</v>
      </c>
      <c r="E18" s="14">
        <v>1098060.32</v>
      </c>
      <c r="F18" s="14">
        <v>2893973.88</v>
      </c>
      <c r="G18" s="14">
        <v>18424688.949999999</v>
      </c>
      <c r="H18" s="14">
        <v>115807321.97</v>
      </c>
      <c r="I18" s="29">
        <f t="shared" si="11"/>
        <v>115807321.97</v>
      </c>
      <c r="J18" s="14">
        <v>2055070.4</v>
      </c>
      <c r="K18" s="14">
        <v>17554268.329999998</v>
      </c>
      <c r="L18" s="14">
        <v>1206063.6599999999</v>
      </c>
      <c r="M18" s="14">
        <v>94991919.579999998</v>
      </c>
      <c r="N18" s="14">
        <v>711970.72</v>
      </c>
      <c r="O18" s="14">
        <v>486178661.27999997</v>
      </c>
      <c r="P18" s="14">
        <v>1997554310.95</v>
      </c>
      <c r="Q18" s="14">
        <v>764621800</v>
      </c>
      <c r="R18" s="29">
        <f t="shared" si="12"/>
        <v>764621800</v>
      </c>
      <c r="S18" s="14">
        <v>614861600</v>
      </c>
      <c r="T18" s="14">
        <v>145070500</v>
      </c>
      <c r="U18" s="14">
        <v>4689700</v>
      </c>
      <c r="V18" s="14">
        <v>1232932510.95</v>
      </c>
      <c r="W18" s="14">
        <v>901277826.22000003</v>
      </c>
      <c r="X18" s="14">
        <v>222284779.30000001</v>
      </c>
      <c r="Y18" s="14">
        <v>38373844.5</v>
      </c>
      <c r="Z18" s="14">
        <v>21996043.469999999</v>
      </c>
      <c r="AA18" s="14">
        <v>0</v>
      </c>
      <c r="AB18" s="14">
        <v>0</v>
      </c>
      <c r="AC18" s="14">
        <v>5203079.9800000004</v>
      </c>
      <c r="AD18" s="14">
        <v>5049122.5</v>
      </c>
      <c r="AE18" s="14">
        <v>0</v>
      </c>
      <c r="AF18" s="14">
        <v>10221742.91</v>
      </c>
      <c r="AG18" s="14">
        <v>0</v>
      </c>
      <c r="AH18" s="14">
        <v>4070782.55</v>
      </c>
      <c r="AI18" s="14">
        <v>0</v>
      </c>
      <c r="AJ18" s="14">
        <v>0</v>
      </c>
      <c r="AK18" s="14">
        <v>14788164.560000001</v>
      </c>
      <c r="AL18" s="14">
        <v>11000</v>
      </c>
      <c r="AM18" s="14">
        <v>0</v>
      </c>
      <c r="AN18" s="14">
        <v>8928975.1300000008</v>
      </c>
      <c r="AO18" s="14">
        <v>727149.83</v>
      </c>
      <c r="AP18" s="29">
        <f>SUM(W18:AO18)</f>
        <v>1232932510.95</v>
      </c>
      <c r="AQ18" s="14">
        <v>2483732972.23</v>
      </c>
      <c r="AR18" s="14">
        <v>0</v>
      </c>
      <c r="AS18" s="14">
        <v>129475.09</v>
      </c>
      <c r="AT18" s="14">
        <v>0</v>
      </c>
      <c r="AU18" s="14">
        <v>0</v>
      </c>
      <c r="AV18" s="14">
        <v>65520.84</v>
      </c>
      <c r="AW18" s="14">
        <v>0</v>
      </c>
      <c r="AX18" s="14">
        <v>0</v>
      </c>
      <c r="AY18" s="14">
        <v>864050</v>
      </c>
      <c r="AZ18" s="14">
        <v>0</v>
      </c>
      <c r="BA18" s="14">
        <v>6836670.4699999997</v>
      </c>
      <c r="BB18" s="14">
        <v>387888598.61000001</v>
      </c>
      <c r="BC18" s="29">
        <f t="shared" si="14"/>
        <v>387888598.60999995</v>
      </c>
      <c r="BD18" s="14">
        <v>0</v>
      </c>
      <c r="BE18" s="14">
        <v>0</v>
      </c>
      <c r="BF18" s="14">
        <v>33632033.159999996</v>
      </c>
      <c r="BG18" s="14">
        <v>15883043.4</v>
      </c>
      <c r="BH18" s="14">
        <v>47854070.060000002</v>
      </c>
      <c r="BI18" s="14">
        <v>159933546.94999999</v>
      </c>
      <c r="BJ18" s="14">
        <v>90753300.269999996</v>
      </c>
      <c r="BK18" s="14">
        <v>13667693.710000001</v>
      </c>
      <c r="BL18" s="14">
        <v>26164911.060000002</v>
      </c>
      <c r="BM18" s="14">
        <v>453114479.69999999</v>
      </c>
      <c r="BN18" s="29">
        <f t="shared" si="15"/>
        <v>453114479.70000005</v>
      </c>
      <c r="BO18" s="14">
        <v>104914443.63</v>
      </c>
      <c r="BP18" s="14">
        <v>179312604.18000001</v>
      </c>
      <c r="BQ18" s="14">
        <v>68422653.549999997</v>
      </c>
      <c r="BR18" s="14">
        <v>100464778.34</v>
      </c>
      <c r="BS18" s="14">
        <v>86903575.420000002</v>
      </c>
      <c r="BT18" s="14">
        <v>54851986.350000001</v>
      </c>
      <c r="BU18" s="14">
        <v>32051589.07</v>
      </c>
      <c r="BV18" s="14">
        <v>41362778.609999999</v>
      </c>
      <c r="BW18" s="14">
        <v>41362778.609999999</v>
      </c>
      <c r="BX18" s="14">
        <v>406390.62</v>
      </c>
      <c r="BY18" s="14">
        <v>23636146.77</v>
      </c>
      <c r="BZ18" s="14">
        <v>3036932.3</v>
      </c>
      <c r="CA18" s="14">
        <v>0</v>
      </c>
      <c r="CB18" s="14">
        <v>1056936.68</v>
      </c>
      <c r="CC18" s="14">
        <v>8556764.0299999993</v>
      </c>
      <c r="CD18" s="14">
        <v>827309.8</v>
      </c>
      <c r="CE18" s="14">
        <v>4510154.96</v>
      </c>
      <c r="CF18" s="14">
        <v>2438056558.8699999</v>
      </c>
      <c r="CG18" s="14">
        <v>0</v>
      </c>
      <c r="CH18" s="14">
        <v>-1462770116.51</v>
      </c>
      <c r="CI18" s="14"/>
      <c r="CJ18" s="14"/>
      <c r="CK18" s="14">
        <v>2388505380.0499997</v>
      </c>
      <c r="CL18" s="14">
        <v>49551178.82</v>
      </c>
      <c r="CM18" s="14">
        <v>-46807921.979999997</v>
      </c>
      <c r="CN18" s="14"/>
      <c r="CO18" s="14">
        <v>2362624703.5700002</v>
      </c>
      <c r="CP18" s="14">
        <v>2510853959.4899998</v>
      </c>
      <c r="CQ18" s="14">
        <v>2484792018.1599998</v>
      </c>
      <c r="CR18" s="14">
        <v>1133</v>
      </c>
      <c r="CS18" s="14">
        <v>46807921.979999997</v>
      </c>
      <c r="CT18" s="14">
        <v>0</v>
      </c>
      <c r="CU18" s="20">
        <f t="shared" si="0"/>
        <v>1.880860005523036</v>
      </c>
      <c r="CV18" s="20"/>
      <c r="CW18" s="20"/>
      <c r="CX18" s="20">
        <f t="shared" si="1"/>
        <v>-3.9200190795681356</v>
      </c>
      <c r="CY18" s="31">
        <f t="shared" si="2"/>
        <v>-68.597214362972679</v>
      </c>
      <c r="CZ18" s="24"/>
      <c r="DA18" s="24">
        <f t="shared" si="3"/>
        <v>-1723380.2897705205</v>
      </c>
      <c r="DB18" s="24">
        <f t="shared" si="16"/>
        <v>41313.258587819946</v>
      </c>
      <c r="DC18" s="24">
        <f t="shared" si="4"/>
        <v>19.537518110650172</v>
      </c>
      <c r="DD18" s="24">
        <f t="shared" si="5"/>
        <v>80.391207648405043</v>
      </c>
      <c r="DE18" s="24">
        <f t="shared" si="6"/>
        <v>15.162050578569481</v>
      </c>
      <c r="DF18" s="24">
        <f t="shared" si="7"/>
        <v>84.548100590484495</v>
      </c>
      <c r="DG18" s="24">
        <f t="shared" si="8"/>
        <v>2193108.5773698147</v>
      </c>
      <c r="DH18" s="24">
        <f t="shared" si="9"/>
        <v>76.033647305039949</v>
      </c>
      <c r="DI18" s="24">
        <f t="shared" si="17"/>
        <v>1.0379712141957305</v>
      </c>
      <c r="DJ18" s="24">
        <f t="shared" si="10"/>
        <v>0</v>
      </c>
    </row>
    <row r="19" spans="1:114" s="16" customFormat="1" ht="15" customHeight="1" x14ac:dyDescent="0.25">
      <c r="A19" s="34" t="s">
        <v>13</v>
      </c>
      <c r="B19" s="14">
        <v>1023497921</v>
      </c>
      <c r="C19" s="14">
        <v>232413200</v>
      </c>
      <c r="D19" s="14">
        <v>218000000</v>
      </c>
      <c r="E19" s="14">
        <v>700000</v>
      </c>
      <c r="F19" s="14">
        <v>7584000</v>
      </c>
      <c r="G19" s="14">
        <v>5531600</v>
      </c>
      <c r="H19" s="14">
        <v>64976940</v>
      </c>
      <c r="I19" s="29">
        <f t="shared" si="11"/>
        <v>64976940</v>
      </c>
      <c r="J19" s="14">
        <v>1955000</v>
      </c>
      <c r="K19" s="14">
        <v>15152300</v>
      </c>
      <c r="L19" s="14">
        <v>580600</v>
      </c>
      <c r="M19" s="14">
        <v>47289040</v>
      </c>
      <c r="N19" s="14">
        <v>615951</v>
      </c>
      <c r="O19" s="14">
        <v>298006091</v>
      </c>
      <c r="P19" s="14">
        <v>723320730</v>
      </c>
      <c r="Q19" s="14">
        <v>645933100</v>
      </c>
      <c r="R19" s="29">
        <f>S19+T19+U19</f>
        <v>635933100</v>
      </c>
      <c r="S19" s="14">
        <v>618962200</v>
      </c>
      <c r="T19" s="14">
        <v>14453200</v>
      </c>
      <c r="U19" s="14">
        <v>2517700</v>
      </c>
      <c r="V19" s="14">
        <v>77387630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7650100</v>
      </c>
      <c r="AD19" s="14">
        <v>4735200</v>
      </c>
      <c r="AE19" s="14">
        <v>15600000</v>
      </c>
      <c r="AF19" s="14">
        <v>17166300</v>
      </c>
      <c r="AG19" s="14">
        <v>0</v>
      </c>
      <c r="AH19" s="14">
        <v>4347400</v>
      </c>
      <c r="AI19" s="14">
        <v>0</v>
      </c>
      <c r="AJ19" s="14">
        <v>0</v>
      </c>
      <c r="AK19" s="14">
        <v>0</v>
      </c>
      <c r="AL19" s="14">
        <v>94630</v>
      </c>
      <c r="AM19" s="14">
        <v>0</v>
      </c>
      <c r="AN19" s="14">
        <v>27794000</v>
      </c>
      <c r="AO19" s="14">
        <v>0</v>
      </c>
      <c r="AP19" s="29">
        <f t="shared" si="13"/>
        <v>77387630</v>
      </c>
      <c r="AQ19" s="14">
        <v>1021326821</v>
      </c>
      <c r="AR19" s="14">
        <v>0</v>
      </c>
      <c r="AS19" s="14">
        <v>0</v>
      </c>
      <c r="AT19" s="14">
        <v>0</v>
      </c>
      <c r="AU19" s="14">
        <v>0</v>
      </c>
      <c r="AV19" s="14">
        <v>2063100</v>
      </c>
      <c r="AW19" s="14">
        <v>0</v>
      </c>
      <c r="AX19" s="14">
        <v>108000</v>
      </c>
      <c r="AY19" s="14">
        <v>0</v>
      </c>
      <c r="AZ19" s="14">
        <v>0</v>
      </c>
      <c r="BA19" s="14">
        <v>4781558</v>
      </c>
      <c r="BB19" s="14">
        <v>365645025</v>
      </c>
      <c r="BC19" s="29">
        <f t="shared" si="14"/>
        <v>365645025</v>
      </c>
      <c r="BD19" s="14">
        <v>0</v>
      </c>
      <c r="BE19" s="14">
        <v>0</v>
      </c>
      <c r="BF19" s="14">
        <v>36084500</v>
      </c>
      <c r="BG19" s="14">
        <v>0</v>
      </c>
      <c r="BH19" s="14">
        <v>34905400</v>
      </c>
      <c r="BI19" s="14">
        <v>143239400</v>
      </c>
      <c r="BJ19" s="14">
        <v>89559925</v>
      </c>
      <c r="BK19" s="14">
        <v>8631000</v>
      </c>
      <c r="BL19" s="14">
        <v>53224800</v>
      </c>
      <c r="BM19" s="14">
        <v>425152950</v>
      </c>
      <c r="BN19" s="29">
        <f t="shared" si="15"/>
        <v>425152950</v>
      </c>
      <c r="BO19" s="14">
        <v>96114282</v>
      </c>
      <c r="BP19" s="14">
        <v>109710234</v>
      </c>
      <c r="BQ19" s="14">
        <v>76700400</v>
      </c>
      <c r="BR19" s="14">
        <v>142628034</v>
      </c>
      <c r="BS19" s="14">
        <v>70832910</v>
      </c>
      <c r="BT19" s="14">
        <v>26601540</v>
      </c>
      <c r="BU19" s="14">
        <v>44231370</v>
      </c>
      <c r="BV19" s="14">
        <v>27798830</v>
      </c>
      <c r="BW19" s="14">
        <v>49720595</v>
      </c>
      <c r="BX19" s="14">
        <v>1046041</v>
      </c>
      <c r="BY19" s="14">
        <v>14296300</v>
      </c>
      <c r="BZ19" s="14">
        <v>21429900</v>
      </c>
      <c r="CA19" s="14">
        <v>810000</v>
      </c>
      <c r="CB19" s="14">
        <v>1705500</v>
      </c>
      <c r="CC19" s="14">
        <v>34061701</v>
      </c>
      <c r="CD19" s="14">
        <v>3959130</v>
      </c>
      <c r="CE19" s="14">
        <v>1233667</v>
      </c>
      <c r="CF19" s="14">
        <v>1040101076</v>
      </c>
      <c r="CG19" s="14">
        <v>-2450500</v>
      </c>
      <c r="CH19" s="14">
        <v>14282655</v>
      </c>
      <c r="CI19" s="14"/>
      <c r="CJ19" s="14"/>
      <c r="CK19" s="14">
        <v>978245354.07000005</v>
      </c>
      <c r="CL19" s="14">
        <v>54228559.18</v>
      </c>
      <c r="CM19" s="14">
        <v>-14266733.49</v>
      </c>
      <c r="CN19" s="14"/>
      <c r="CO19" s="14">
        <v>0</v>
      </c>
      <c r="CP19" s="14">
        <v>93198636.060000002</v>
      </c>
      <c r="CQ19" s="14">
        <v>1023497921</v>
      </c>
      <c r="CR19" s="14">
        <v>1073.3</v>
      </c>
      <c r="CS19" s="14">
        <v>-14282655</v>
      </c>
      <c r="CT19" s="14">
        <v>0</v>
      </c>
      <c r="CU19" s="23">
        <f t="shared" si="0"/>
        <v>-0.87699174232128729</v>
      </c>
      <c r="CV19" s="23"/>
      <c r="CW19" s="23"/>
      <c r="CX19" s="23">
        <f t="shared" si="1"/>
        <v>-2.2894343910326014</v>
      </c>
      <c r="CY19" s="31">
        <f t="shared" si="2"/>
        <v>-87.040378504134253</v>
      </c>
      <c r="CZ19" s="24"/>
      <c r="DA19" s="24">
        <f t="shared" si="3"/>
        <v>-684881.92793254449</v>
      </c>
      <c r="DB19" s="24">
        <f t="shared" si="16"/>
        <v>-13307.234696729713</v>
      </c>
      <c r="DC19" s="24">
        <f t="shared" si="4"/>
        <v>29.0562524747913</v>
      </c>
      <c r="DD19" s="24">
        <f t="shared" si="5"/>
        <v>70.671441060992635</v>
      </c>
      <c r="DE19" s="24">
        <f t="shared" si="6"/>
        <v>22.345251376319123</v>
      </c>
      <c r="DF19" s="24" t="e">
        <f t="shared" si="7"/>
        <v>#DIV/0!</v>
      </c>
      <c r="DG19" s="24">
        <f t="shared" si="8"/>
        <v>953599.10649399052</v>
      </c>
      <c r="DH19" s="24">
        <f t="shared" si="9"/>
        <v>77.989412639220177</v>
      </c>
      <c r="DI19" s="24">
        <f t="shared" si="17"/>
        <v>-998.18980649146647</v>
      </c>
      <c r="DJ19" s="24">
        <f t="shared" si="10"/>
        <v>0</v>
      </c>
    </row>
    <row r="20" spans="1:114" ht="15" x14ac:dyDescent="0.25">
      <c r="A20" s="34" t="s">
        <v>14</v>
      </c>
      <c r="B20" s="14">
        <v>2690830949.2800002</v>
      </c>
      <c r="C20" s="14">
        <v>1079211628.24</v>
      </c>
      <c r="D20" s="14">
        <v>1000488090.64</v>
      </c>
      <c r="E20" s="14">
        <v>1196626.17</v>
      </c>
      <c r="F20" s="14">
        <v>6613795.1900000004</v>
      </c>
      <c r="G20" s="14">
        <v>45787250.420000002</v>
      </c>
      <c r="H20" s="14">
        <v>191429341.33000001</v>
      </c>
      <c r="I20" s="29">
        <f t="shared" si="11"/>
        <v>191429341.32999998</v>
      </c>
      <c r="J20" s="14">
        <v>7308954.1200000001</v>
      </c>
      <c r="K20" s="14">
        <v>45877267.289999999</v>
      </c>
      <c r="L20" s="14">
        <v>839372.22</v>
      </c>
      <c r="M20" s="14">
        <v>137403747.69999999</v>
      </c>
      <c r="N20" s="14">
        <v>96999784.099999994</v>
      </c>
      <c r="O20" s="14">
        <v>1367640753.6700001</v>
      </c>
      <c r="P20" s="14">
        <v>1322095373.1400001</v>
      </c>
      <c r="Q20" s="14">
        <v>992276875</v>
      </c>
      <c r="R20" s="29">
        <f t="shared" si="12"/>
        <v>992276875</v>
      </c>
      <c r="S20" s="14">
        <v>925456200</v>
      </c>
      <c r="T20" s="14">
        <v>57651075</v>
      </c>
      <c r="U20" s="14">
        <v>9169600</v>
      </c>
      <c r="V20" s="14">
        <v>329818498.13999999</v>
      </c>
      <c r="W20" s="14">
        <v>0</v>
      </c>
      <c r="X20" s="14">
        <v>0</v>
      </c>
      <c r="Y20" s="14">
        <v>10038260</v>
      </c>
      <c r="Z20" s="14">
        <v>0</v>
      </c>
      <c r="AA20" s="14">
        <v>0</v>
      </c>
      <c r="AB20" s="14">
        <v>0</v>
      </c>
      <c r="AC20" s="14">
        <v>19416400</v>
      </c>
      <c r="AD20" s="14">
        <v>12017685.1</v>
      </c>
      <c r="AE20" s="14">
        <v>0</v>
      </c>
      <c r="AF20" s="14">
        <v>21458592.23</v>
      </c>
      <c r="AG20" s="14">
        <v>6586495.9900000002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260301064.81999999</v>
      </c>
      <c r="AO20" s="14">
        <v>0</v>
      </c>
      <c r="AP20" s="29">
        <f t="shared" si="13"/>
        <v>329818498.13999999</v>
      </c>
      <c r="AQ20" s="14">
        <v>2689736126.8099999</v>
      </c>
      <c r="AR20" s="14">
        <v>0</v>
      </c>
      <c r="AS20" s="14">
        <v>1029.5</v>
      </c>
      <c r="AT20" s="14">
        <v>0</v>
      </c>
      <c r="AU20" s="14">
        <v>0</v>
      </c>
      <c r="AV20" s="14">
        <v>962392.97</v>
      </c>
      <c r="AW20" s="14">
        <v>0</v>
      </c>
      <c r="AX20" s="14">
        <v>131400</v>
      </c>
      <c r="AY20" s="14">
        <v>0</v>
      </c>
      <c r="AZ20" s="14">
        <v>0</v>
      </c>
      <c r="BA20" s="14">
        <v>9836660.9000000004</v>
      </c>
      <c r="BB20" s="14">
        <v>702179987.52999997</v>
      </c>
      <c r="BC20" s="29">
        <f t="shared" si="14"/>
        <v>702179987.52999997</v>
      </c>
      <c r="BD20" s="14">
        <v>0</v>
      </c>
      <c r="BE20" s="14">
        <v>0</v>
      </c>
      <c r="BF20" s="14">
        <v>48384819.859999999</v>
      </c>
      <c r="BG20" s="14">
        <v>34394978.549999997</v>
      </c>
      <c r="BH20" s="14">
        <v>92624134.939999998</v>
      </c>
      <c r="BI20" s="14">
        <v>279089407.79000002</v>
      </c>
      <c r="BJ20" s="14">
        <v>104004360.75</v>
      </c>
      <c r="BK20" s="14">
        <v>13189853.02</v>
      </c>
      <c r="BL20" s="14">
        <v>130492432.62</v>
      </c>
      <c r="BM20" s="14">
        <v>1117633880.5599999</v>
      </c>
      <c r="BN20" s="29">
        <f t="shared" si="15"/>
        <v>1117633880.5599999</v>
      </c>
      <c r="BO20" s="14">
        <v>272626577.42000002</v>
      </c>
      <c r="BP20" s="14">
        <v>481602788.68000001</v>
      </c>
      <c r="BQ20" s="14">
        <v>106782480.3</v>
      </c>
      <c r="BR20" s="14">
        <v>256622034.16</v>
      </c>
      <c r="BS20" s="14">
        <v>186322205.00999999</v>
      </c>
      <c r="BT20" s="14">
        <v>102294760.83</v>
      </c>
      <c r="BU20" s="14">
        <v>84027444.179999992</v>
      </c>
      <c r="BV20" s="14">
        <v>260948131.38</v>
      </c>
      <c r="BW20" s="14">
        <v>90058005.670000002</v>
      </c>
      <c r="BX20" s="14">
        <v>2939845.71</v>
      </c>
      <c r="BY20" s="14">
        <v>39445081.530000001</v>
      </c>
      <c r="BZ20" s="14">
        <v>42399262.380000003</v>
      </c>
      <c r="CA20" s="14">
        <v>0</v>
      </c>
      <c r="CB20" s="14">
        <v>991601.67</v>
      </c>
      <c r="CC20" s="14">
        <v>20235068.059999999</v>
      </c>
      <c r="CD20" s="14">
        <v>27420798.670000002</v>
      </c>
      <c r="CE20" s="14">
        <v>6141804.5499999998</v>
      </c>
      <c r="CF20" s="14">
        <v>2645062350.9699998</v>
      </c>
      <c r="CG20" s="14">
        <v>-567500</v>
      </c>
      <c r="CH20" s="14">
        <v>-182014621.77000001</v>
      </c>
      <c r="CI20" s="14"/>
      <c r="CJ20" s="14"/>
      <c r="CK20" s="14">
        <v>2476732241.8800001</v>
      </c>
      <c r="CL20" s="14">
        <v>168330109.09</v>
      </c>
      <c r="CM20" s="14">
        <v>-46743050.780000001</v>
      </c>
      <c r="CN20" s="14"/>
      <c r="CO20" s="14">
        <v>2219810294.8299999</v>
      </c>
      <c r="CP20" s="14">
        <v>3415151794</v>
      </c>
      <c r="CQ20" s="14">
        <v>2690830949.2800002</v>
      </c>
      <c r="CR20" s="14">
        <v>2737.2</v>
      </c>
      <c r="CS20" s="14">
        <v>46743050.780000001</v>
      </c>
      <c r="CT20" s="14">
        <v>39115000</v>
      </c>
      <c r="CU20" s="20">
        <f t="shared" si="0"/>
        <v>1.7009094652433159</v>
      </c>
      <c r="CV20" s="20"/>
      <c r="CW20" s="20"/>
      <c r="CX20" s="20">
        <f t="shared" si="1"/>
        <v>-0.94919910595843282</v>
      </c>
      <c r="CY20" s="31">
        <f t="shared" si="2"/>
        <v>-0.73536581191215267</v>
      </c>
      <c r="CZ20" s="24"/>
      <c r="DA20" s="24">
        <f t="shared" si="3"/>
        <v>-502126.76508841157</v>
      </c>
      <c r="DB20" s="24">
        <f t="shared" si="16"/>
        <v>17076.958490428176</v>
      </c>
      <c r="DC20" s="24">
        <f t="shared" si="4"/>
        <v>47.221137021260738</v>
      </c>
      <c r="DD20" s="24">
        <f t="shared" si="5"/>
        <v>49.133349439650239</v>
      </c>
      <c r="DE20" s="24">
        <f t="shared" si="6"/>
        <v>40.800990110657715</v>
      </c>
      <c r="DF20" s="24">
        <f t="shared" si="7"/>
        <v>59.558935113473296</v>
      </c>
      <c r="DG20" s="24">
        <f t="shared" si="8"/>
        <v>983059.67750986421</v>
      </c>
      <c r="DH20" s="24">
        <f t="shared" si="9"/>
        <v>78.910461343301307</v>
      </c>
      <c r="DI20" s="24">
        <f t="shared" si="17"/>
        <v>21.209038087049077</v>
      </c>
      <c r="DJ20" s="24">
        <f t="shared" si="10"/>
        <v>3.0783676063299756</v>
      </c>
    </row>
    <row r="21" spans="1:114" s="16" customFormat="1" ht="15" x14ac:dyDescent="0.25">
      <c r="A21" s="34" t="s">
        <v>15</v>
      </c>
      <c r="B21" s="14">
        <v>1078173138.23</v>
      </c>
      <c r="C21" s="14">
        <v>278693711.05000001</v>
      </c>
      <c r="D21" s="14">
        <v>247197863.06</v>
      </c>
      <c r="E21" s="14">
        <v>1892901.96</v>
      </c>
      <c r="F21" s="14">
        <v>1834033.47</v>
      </c>
      <c r="G21" s="14">
        <v>25114021.84</v>
      </c>
      <c r="H21" s="14">
        <v>99042749.540000007</v>
      </c>
      <c r="I21" s="29">
        <f t="shared" si="11"/>
        <v>99042749.539999992</v>
      </c>
      <c r="J21" s="14">
        <v>919516.4</v>
      </c>
      <c r="K21" s="14">
        <v>21110366.91</v>
      </c>
      <c r="L21" s="14">
        <v>522269.46</v>
      </c>
      <c r="M21" s="14">
        <v>76490596.769999996</v>
      </c>
      <c r="N21" s="28">
        <v>300</v>
      </c>
      <c r="O21" s="28">
        <v>377736760.58999997</v>
      </c>
      <c r="P21" s="28">
        <v>698762642.63999999</v>
      </c>
      <c r="Q21" s="28">
        <v>670299400</v>
      </c>
      <c r="R21" s="29">
        <f t="shared" si="12"/>
        <v>670299400</v>
      </c>
      <c r="S21" s="14">
        <v>650449200</v>
      </c>
      <c r="T21" s="14">
        <v>7430000</v>
      </c>
      <c r="U21" s="14">
        <v>12420200</v>
      </c>
      <c r="V21" s="14">
        <v>28463242.640000001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2920299.07</v>
      </c>
      <c r="AD21" s="14">
        <v>4723858.25</v>
      </c>
      <c r="AE21" s="14">
        <v>0</v>
      </c>
      <c r="AF21" s="14">
        <v>11481729.779999999</v>
      </c>
      <c r="AG21" s="14">
        <v>994293</v>
      </c>
      <c r="AH21" s="14">
        <v>4522691.0599999996</v>
      </c>
      <c r="AI21" s="14">
        <v>4700</v>
      </c>
      <c r="AJ21" s="14">
        <v>0</v>
      </c>
      <c r="AK21" s="14">
        <v>0</v>
      </c>
      <c r="AL21" s="14">
        <v>0</v>
      </c>
      <c r="AM21" s="14">
        <v>3815671.48</v>
      </c>
      <c r="AN21" s="14">
        <v>0</v>
      </c>
      <c r="AO21" s="14">
        <v>0</v>
      </c>
      <c r="AP21" s="29">
        <f>SUM(W21:AO21)</f>
        <v>28463242.640000001</v>
      </c>
      <c r="AQ21" s="14">
        <v>1076499403.23</v>
      </c>
      <c r="AR21" s="14">
        <v>0</v>
      </c>
      <c r="AS21" s="14">
        <v>1350</v>
      </c>
      <c r="AT21" s="14">
        <v>0</v>
      </c>
      <c r="AU21" s="14">
        <v>0</v>
      </c>
      <c r="AV21" s="14">
        <v>0</v>
      </c>
      <c r="AW21" s="14">
        <v>0</v>
      </c>
      <c r="AX21" s="14">
        <v>56785</v>
      </c>
      <c r="AY21" s="14">
        <v>1615600</v>
      </c>
      <c r="AZ21" s="14">
        <v>0</v>
      </c>
      <c r="BA21" s="28">
        <v>5049217.92</v>
      </c>
      <c r="BB21" s="14">
        <v>401393502.87</v>
      </c>
      <c r="BC21" s="29">
        <f t="shared" si="14"/>
        <v>401393502.87</v>
      </c>
      <c r="BD21" s="14">
        <v>0</v>
      </c>
      <c r="BE21" s="14">
        <v>0</v>
      </c>
      <c r="BF21" s="14">
        <v>63828743.229999997</v>
      </c>
      <c r="BG21" s="14">
        <v>4395511.47</v>
      </c>
      <c r="BH21" s="14">
        <v>46187537.829999998</v>
      </c>
      <c r="BI21" s="14">
        <v>130217578.29000001</v>
      </c>
      <c r="BJ21" s="14">
        <v>73607026.099999994</v>
      </c>
      <c r="BK21" s="14">
        <v>9802987.9700000007</v>
      </c>
      <c r="BL21" s="14">
        <v>73354117.980000004</v>
      </c>
      <c r="BM21" s="14">
        <v>432363877.27999997</v>
      </c>
      <c r="BN21" s="29">
        <f t="shared" si="15"/>
        <v>432363877.27999997</v>
      </c>
      <c r="BO21" s="14">
        <v>65378201.390000001</v>
      </c>
      <c r="BP21" s="14">
        <v>232452962.72</v>
      </c>
      <c r="BQ21" s="14">
        <v>51546903.890000001</v>
      </c>
      <c r="BR21" s="14">
        <v>82985809.280000001</v>
      </c>
      <c r="BS21" s="14">
        <v>103124692.31</v>
      </c>
      <c r="BT21" s="14">
        <v>53463906.850000001</v>
      </c>
      <c r="BU21" s="14">
        <v>49660785.460000001</v>
      </c>
      <c r="BV21" s="14">
        <v>3900039.05</v>
      </c>
      <c r="BW21" s="14">
        <v>44808642.07</v>
      </c>
      <c r="BX21" s="14">
        <v>122667.22</v>
      </c>
      <c r="BY21" s="14">
        <v>13346233.58</v>
      </c>
      <c r="BZ21" s="14">
        <v>1652617.48</v>
      </c>
      <c r="CA21" s="14">
        <v>0</v>
      </c>
      <c r="CB21" s="14">
        <v>0</v>
      </c>
      <c r="CC21" s="14">
        <v>14432131.359999999</v>
      </c>
      <c r="CD21" s="14">
        <v>6650107.7999999998</v>
      </c>
      <c r="CE21" s="14">
        <v>144951.57999999999</v>
      </c>
      <c r="CF21" s="14">
        <v>1056901425.91</v>
      </c>
      <c r="CG21" s="14">
        <v>0</v>
      </c>
      <c r="CH21" s="14">
        <v>-14693112.32</v>
      </c>
      <c r="CI21" s="14"/>
      <c r="CJ21" s="14"/>
      <c r="CK21" s="14">
        <v>1022335839.2099999</v>
      </c>
      <c r="CL21" s="14">
        <v>34565586.700000003</v>
      </c>
      <c r="CM21" s="14">
        <v>-14693112.32</v>
      </c>
      <c r="CN21" s="14"/>
      <c r="CO21" s="14">
        <v>985184186.59000003</v>
      </c>
      <c r="CP21" s="14">
        <v>1096121970</v>
      </c>
      <c r="CQ21" s="14">
        <v>1078173138.23</v>
      </c>
      <c r="CR21" s="14">
        <v>1072.5</v>
      </c>
      <c r="CS21" s="14">
        <v>14693112.32</v>
      </c>
      <c r="CT21" s="14">
        <v>6198800</v>
      </c>
      <c r="CU21" s="23">
        <f t="shared" si="0"/>
        <v>1.9729402974109651</v>
      </c>
      <c r="CV21" s="23"/>
      <c r="CW21" s="23"/>
      <c r="CX21" s="23">
        <f t="shared" si="1"/>
        <v>-1.7064791087764659</v>
      </c>
      <c r="CY21" s="31">
        <f t="shared" si="2"/>
        <v>-115217.62233333335</v>
      </c>
      <c r="CZ21" s="24"/>
      <c r="DA21" s="24">
        <f t="shared" si="3"/>
        <v>-633254.04691841488</v>
      </c>
      <c r="DB21" s="24">
        <f t="shared" si="16"/>
        <v>13699.871627039627</v>
      </c>
      <c r="DC21" s="24">
        <f t="shared" si="4"/>
        <v>35.034861025207611</v>
      </c>
      <c r="DD21" s="24">
        <f t="shared" si="5"/>
        <v>64.809873095812307</v>
      </c>
      <c r="DE21" s="24">
        <f t="shared" si="6"/>
        <v>26.368940775157217</v>
      </c>
      <c r="DF21" s="24">
        <f t="shared" si="7"/>
        <v>70.92710704773026</v>
      </c>
      <c r="DG21" s="24">
        <f t="shared" si="8"/>
        <v>1005289.6393752914</v>
      </c>
      <c r="DH21" s="24">
        <f t="shared" si="9"/>
        <v>73.779875332943178</v>
      </c>
      <c r="DI21" s="24">
        <f t="shared" si="17"/>
        <v>1.6374849023416602</v>
      </c>
      <c r="DJ21" s="24">
        <f t="shared" si="10"/>
        <v>1.6410383022909341</v>
      </c>
    </row>
    <row r="22" spans="1:114" ht="15" x14ac:dyDescent="0.25">
      <c r="A22" s="34" t="s">
        <v>16</v>
      </c>
      <c r="B22" s="14">
        <v>3119703086.8200002</v>
      </c>
      <c r="C22" s="14">
        <v>389444383.89999998</v>
      </c>
      <c r="D22" s="14">
        <v>333633792.92000002</v>
      </c>
      <c r="E22" s="14">
        <v>135223.5</v>
      </c>
      <c r="F22" s="14">
        <v>9151292.8000000007</v>
      </c>
      <c r="G22" s="14">
        <v>44952405.109999999</v>
      </c>
      <c r="H22" s="14">
        <v>162665686.11000001</v>
      </c>
      <c r="I22" s="29">
        <f t="shared" si="11"/>
        <v>162665686.11000001</v>
      </c>
      <c r="J22" s="14">
        <v>761641.13</v>
      </c>
      <c r="K22" s="14">
        <v>20290115.73</v>
      </c>
      <c r="L22" s="14">
        <v>1212014.8500000001</v>
      </c>
      <c r="M22" s="14">
        <v>140401914.40000001</v>
      </c>
      <c r="N22" s="14">
        <v>2820371.6</v>
      </c>
      <c r="O22" s="14">
        <v>554930441.61000001</v>
      </c>
      <c r="P22" s="14">
        <v>2564772645.21</v>
      </c>
      <c r="Q22" s="14">
        <v>886683700</v>
      </c>
      <c r="R22" s="29">
        <f t="shared" si="12"/>
        <v>886683700</v>
      </c>
      <c r="S22" s="14">
        <v>745433200</v>
      </c>
      <c r="T22" s="14">
        <v>128563900</v>
      </c>
      <c r="U22" s="14">
        <v>12686600</v>
      </c>
      <c r="V22" s="14">
        <v>1678088945.21</v>
      </c>
      <c r="W22" s="14">
        <v>1246285117.0799999</v>
      </c>
      <c r="X22" s="14">
        <v>185487030</v>
      </c>
      <c r="Y22" s="14">
        <v>44572083.759999998</v>
      </c>
      <c r="Z22" s="14">
        <v>21234621.77</v>
      </c>
      <c r="AA22" s="14">
        <v>0</v>
      </c>
      <c r="AB22" s="14">
        <v>0</v>
      </c>
      <c r="AC22" s="14">
        <v>6438467.8600000003</v>
      </c>
      <c r="AD22" s="14">
        <v>5648898.21</v>
      </c>
      <c r="AE22" s="14">
        <v>0</v>
      </c>
      <c r="AF22" s="14">
        <v>16946021.399999999</v>
      </c>
      <c r="AG22" s="14">
        <v>1904348.36</v>
      </c>
      <c r="AH22" s="14">
        <v>6466187.3799999999</v>
      </c>
      <c r="AI22" s="14">
        <v>6261700</v>
      </c>
      <c r="AJ22" s="14">
        <v>0</v>
      </c>
      <c r="AK22" s="14">
        <v>10487357.880000001</v>
      </c>
      <c r="AL22" s="14">
        <v>199995.71</v>
      </c>
      <c r="AM22" s="14">
        <v>0</v>
      </c>
      <c r="AN22" s="14">
        <v>125954546.34999999</v>
      </c>
      <c r="AO22" s="14">
        <v>202569.45</v>
      </c>
      <c r="AP22" s="29">
        <f>SUM(W22:AO22)</f>
        <v>1678088945.21</v>
      </c>
      <c r="AQ22" s="14">
        <v>3119703086.8200002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7728578.9400000004</v>
      </c>
      <c r="BB22" s="14">
        <v>464230406.10000002</v>
      </c>
      <c r="BC22" s="29">
        <f t="shared" si="14"/>
        <v>464230406.10000002</v>
      </c>
      <c r="BD22" s="14">
        <v>0</v>
      </c>
      <c r="BE22" s="14">
        <v>0</v>
      </c>
      <c r="BF22" s="14">
        <v>33698343.060000002</v>
      </c>
      <c r="BG22" s="14">
        <v>9261377.4499999993</v>
      </c>
      <c r="BH22" s="14">
        <v>70434849.700000003</v>
      </c>
      <c r="BI22" s="14">
        <v>161768063.38</v>
      </c>
      <c r="BJ22" s="14">
        <v>64001403.259999998</v>
      </c>
      <c r="BK22" s="14">
        <v>57330812.240000002</v>
      </c>
      <c r="BL22" s="14">
        <v>67735557.00999999</v>
      </c>
      <c r="BM22" s="14">
        <v>567348629.30999994</v>
      </c>
      <c r="BN22" s="29">
        <f t="shared" si="15"/>
        <v>567348629.31000006</v>
      </c>
      <c r="BO22" s="14">
        <v>135427206</v>
      </c>
      <c r="BP22" s="14">
        <v>212609850.18000001</v>
      </c>
      <c r="BQ22" s="14">
        <v>84402772.980000004</v>
      </c>
      <c r="BR22" s="14">
        <v>134908800.15000001</v>
      </c>
      <c r="BS22" s="14">
        <v>84553690.209999993</v>
      </c>
      <c r="BT22" s="14">
        <v>65600724.039999999</v>
      </c>
      <c r="BU22" s="14">
        <v>18952966.169999994</v>
      </c>
      <c r="BV22" s="14">
        <v>0</v>
      </c>
      <c r="BW22" s="14">
        <v>48264967.539999999</v>
      </c>
      <c r="BX22" s="14">
        <v>402798.22</v>
      </c>
      <c r="BY22" s="14">
        <v>10203103.029999999</v>
      </c>
      <c r="BZ22" s="14">
        <v>5088616.53</v>
      </c>
      <c r="CA22" s="14">
        <v>685433.69</v>
      </c>
      <c r="CB22" s="14">
        <v>168650</v>
      </c>
      <c r="CC22" s="14">
        <v>17407026.52</v>
      </c>
      <c r="CD22" s="14">
        <v>521600</v>
      </c>
      <c r="CE22" s="14">
        <v>9077.2000000000007</v>
      </c>
      <c r="CF22" s="14">
        <v>3077497155.9000001</v>
      </c>
      <c r="CG22" s="14">
        <v>0</v>
      </c>
      <c r="CH22" s="14">
        <v>-1892854846.46</v>
      </c>
      <c r="CI22" s="14"/>
      <c r="CJ22" s="14"/>
      <c r="CK22" s="14">
        <v>2998603221.9499998</v>
      </c>
      <c r="CL22" s="14">
        <v>78893933.949999988</v>
      </c>
      <c r="CM22" s="14">
        <v>-41533554.060000002</v>
      </c>
      <c r="CN22" s="14"/>
      <c r="CO22" s="14">
        <v>2924602034.98</v>
      </c>
      <c r="CP22" s="14">
        <v>3181272600</v>
      </c>
      <c r="CQ22" s="14">
        <v>3119703086.8200002</v>
      </c>
      <c r="CR22" s="14">
        <v>1307</v>
      </c>
      <c r="CS22" s="14">
        <v>41533554.060000002</v>
      </c>
      <c r="CT22" s="14">
        <v>9805071.6899999995</v>
      </c>
      <c r="CU22" s="20">
        <f t="shared" si="0"/>
        <v>1.352882942556628</v>
      </c>
      <c r="CV22" s="20"/>
      <c r="CW22" s="20"/>
      <c r="CX22" s="20">
        <f t="shared" si="1"/>
        <v>-4.431169226628465</v>
      </c>
      <c r="CY22" s="31">
        <f t="shared" si="2"/>
        <v>-26.972886250166464</v>
      </c>
      <c r="CZ22" s="24"/>
      <c r="DA22" s="24">
        <f t="shared" si="3"/>
        <v>-1932201.289892884</v>
      </c>
      <c r="DB22" s="24">
        <f t="shared" si="16"/>
        <v>31777.776633511861</v>
      </c>
      <c r="DC22" s="24">
        <f t="shared" si="4"/>
        <v>17.697519752521739</v>
      </c>
      <c r="DD22" s="24">
        <f t="shared" si="5"/>
        <v>82.212075118480072</v>
      </c>
      <c r="DE22" s="24">
        <f t="shared" si="6"/>
        <v>12.65458143977094</v>
      </c>
      <c r="DF22" s="24">
        <f t="shared" si="7"/>
        <v>87.696466546004416</v>
      </c>
      <c r="DG22" s="24">
        <f t="shared" si="8"/>
        <v>2386918.9646671768</v>
      </c>
      <c r="DH22" s="24">
        <f t="shared" si="9"/>
        <v>70.1789548200165</v>
      </c>
      <c r="DI22" s="24">
        <f t="shared" si="17"/>
        <v>1.9353736985632677</v>
      </c>
      <c r="DJ22" s="24">
        <f t="shared" si="10"/>
        <v>1.7759269795282682</v>
      </c>
    </row>
    <row r="23" spans="1:114" ht="15" x14ac:dyDescent="0.25">
      <c r="A23" s="34" t="s">
        <v>17</v>
      </c>
      <c r="B23" s="14">
        <v>6410782562.3100004</v>
      </c>
      <c r="C23" s="14">
        <v>2149614445.1599998</v>
      </c>
      <c r="D23" s="14">
        <v>1487485260.6099999</v>
      </c>
      <c r="E23" s="14">
        <v>10006355.09</v>
      </c>
      <c r="F23" s="14">
        <v>13834971.43</v>
      </c>
      <c r="G23" s="14">
        <v>421040750.49000001</v>
      </c>
      <c r="H23" s="14">
        <v>297504873.63999999</v>
      </c>
      <c r="I23" s="29">
        <f t="shared" si="11"/>
        <v>297504873.63999999</v>
      </c>
      <c r="J23" s="14">
        <v>8819105.3499999996</v>
      </c>
      <c r="K23" s="14">
        <v>36527411.289999999</v>
      </c>
      <c r="L23" s="14">
        <v>12409315.9</v>
      </c>
      <c r="M23" s="14">
        <v>239749041.09999999</v>
      </c>
      <c r="N23" s="14">
        <v>43860634.369999997</v>
      </c>
      <c r="O23" s="14">
        <v>2497995727.8200002</v>
      </c>
      <c r="P23" s="14">
        <v>3573929707.1100001</v>
      </c>
      <c r="Q23" s="14">
        <v>2123942400</v>
      </c>
      <c r="R23" s="29">
        <f t="shared" si="12"/>
        <v>2123942400</v>
      </c>
      <c r="S23" s="14">
        <v>1976069300</v>
      </c>
      <c r="T23" s="14">
        <v>144002000</v>
      </c>
      <c r="U23" s="14">
        <v>3871100</v>
      </c>
      <c r="V23" s="14">
        <v>1449987307.1099999</v>
      </c>
      <c r="W23" s="14">
        <v>1073131151.23</v>
      </c>
      <c r="X23" s="14">
        <v>183165432.99000001</v>
      </c>
      <c r="Y23" s="14">
        <v>39563031.770000003</v>
      </c>
      <c r="Z23" s="14">
        <v>28396545.550000001</v>
      </c>
      <c r="AA23" s="14">
        <v>0</v>
      </c>
      <c r="AB23" s="14">
        <v>0</v>
      </c>
      <c r="AC23" s="14">
        <v>8584960.7100000009</v>
      </c>
      <c r="AD23" s="14">
        <v>4303297</v>
      </c>
      <c r="AE23" s="14">
        <v>0</v>
      </c>
      <c r="AF23" s="14">
        <v>41534683.659999996</v>
      </c>
      <c r="AG23" s="14">
        <v>5518497.5099999998</v>
      </c>
      <c r="AH23" s="14">
        <v>5698284.4000000004</v>
      </c>
      <c r="AI23" s="14">
        <v>0</v>
      </c>
      <c r="AJ23" s="14">
        <v>40198552.57</v>
      </c>
      <c r="AK23" s="14">
        <v>16298097.890000001</v>
      </c>
      <c r="AL23" s="14">
        <v>0</v>
      </c>
      <c r="AM23" s="14">
        <v>0</v>
      </c>
      <c r="AN23" s="14">
        <v>2824035.47</v>
      </c>
      <c r="AO23" s="14">
        <v>770736.36</v>
      </c>
      <c r="AP23" s="50">
        <f>SUM(W23:AO23)</f>
        <v>1449987307.1100001</v>
      </c>
      <c r="AQ23" s="14">
        <v>6071925434.9300003</v>
      </c>
      <c r="AR23" s="14">
        <v>24497469.789999999</v>
      </c>
      <c r="AS23" s="14">
        <v>48545.78</v>
      </c>
      <c r="AT23" s="14">
        <v>123410919</v>
      </c>
      <c r="AU23" s="14">
        <v>690354</v>
      </c>
      <c r="AV23" s="14">
        <v>19409019.280000001</v>
      </c>
      <c r="AW23" s="14">
        <v>15012718.16</v>
      </c>
      <c r="AX23" s="14">
        <v>82959205.659999996</v>
      </c>
      <c r="AY23" s="14">
        <v>71636040.099999994</v>
      </c>
      <c r="AZ23" s="14">
        <v>1192855.6100000001</v>
      </c>
      <c r="BA23" s="14">
        <v>278566345.64999998</v>
      </c>
      <c r="BB23" s="14">
        <v>2107381495.77</v>
      </c>
      <c r="BC23" s="29">
        <f t="shared" si="14"/>
        <v>2107381495.7700002</v>
      </c>
      <c r="BD23" s="14">
        <v>417955925.44</v>
      </c>
      <c r="BE23" s="14">
        <v>1190419096.5999999</v>
      </c>
      <c r="BF23" s="14">
        <v>46963685.939999998</v>
      </c>
      <c r="BG23" s="14">
        <v>7185770.3799999999</v>
      </c>
      <c r="BH23" s="14">
        <v>70543474.390000001</v>
      </c>
      <c r="BI23" s="14">
        <v>107152414.38</v>
      </c>
      <c r="BJ23" s="14">
        <v>98431004.150000006</v>
      </c>
      <c r="BK23" s="14">
        <v>14141735.02</v>
      </c>
      <c r="BL23" s="14">
        <v>154588389.46999997</v>
      </c>
      <c r="BM23" s="14">
        <v>1360723948.55</v>
      </c>
      <c r="BN23" s="29">
        <f t="shared" si="15"/>
        <v>1360723948.55</v>
      </c>
      <c r="BO23" s="14">
        <v>765527474.10000002</v>
      </c>
      <c r="BP23" s="14">
        <v>193164001.69999999</v>
      </c>
      <c r="BQ23" s="14">
        <v>51326797.219999999</v>
      </c>
      <c r="BR23" s="14">
        <v>350705675.52999991</v>
      </c>
      <c r="BS23" s="14">
        <v>1558018439.2</v>
      </c>
      <c r="BT23" s="14">
        <v>84769165.170000002</v>
      </c>
      <c r="BU23" s="14">
        <v>1473249274.03</v>
      </c>
      <c r="BV23" s="14">
        <v>108329463.79000001</v>
      </c>
      <c r="BW23" s="14">
        <v>269280519.52999997</v>
      </c>
      <c r="BX23" s="14">
        <v>10092277.75</v>
      </c>
      <c r="BY23" s="14">
        <v>44010989.840000004</v>
      </c>
      <c r="BZ23" s="14">
        <v>116847597.33</v>
      </c>
      <c r="CA23" s="14">
        <v>4821262.2699999996</v>
      </c>
      <c r="CB23" s="14">
        <v>2158702.98</v>
      </c>
      <c r="CC23" s="14">
        <v>105172413.11</v>
      </c>
      <c r="CD23" s="14">
        <v>13453542.1</v>
      </c>
      <c r="CE23" s="14">
        <v>23191178.359999999</v>
      </c>
      <c r="CF23" s="14">
        <v>6379770166.9099998</v>
      </c>
      <c r="CG23" s="14">
        <v>0</v>
      </c>
      <c r="CH23" s="14">
        <v>-31194972.079999998</v>
      </c>
      <c r="CI23" s="14"/>
      <c r="CJ23" s="14"/>
      <c r="CK23" s="14">
        <v>6051366024.1400003</v>
      </c>
      <c r="CL23" s="14">
        <v>328404142.76999998</v>
      </c>
      <c r="CM23" s="14">
        <v>-30126564.539999999</v>
      </c>
      <c r="CN23" s="14"/>
      <c r="CO23" s="14">
        <v>5839255174.8100004</v>
      </c>
      <c r="CP23" s="14">
        <v>6520664403.71</v>
      </c>
      <c r="CQ23" s="14">
        <v>6410782562.3100004</v>
      </c>
      <c r="CR23" s="14">
        <v>1260</v>
      </c>
      <c r="CS23" s="14">
        <v>30126564.539999999</v>
      </c>
      <c r="CT23" s="14">
        <v>252067746.80000001</v>
      </c>
      <c r="CU23" s="20">
        <f t="shared" si="0"/>
        <v>0.48375366187471169</v>
      </c>
      <c r="CV23" s="20"/>
      <c r="CW23" s="20"/>
      <c r="CX23" s="20">
        <f t="shared" si="1"/>
        <v>-1.4728528673082539</v>
      </c>
      <c r="CY23" s="31">
        <f t="shared" si="2"/>
        <v>-6.4874462598886478</v>
      </c>
      <c r="CZ23" s="24"/>
      <c r="DA23" s="24">
        <f t="shared" si="3"/>
        <v>-3121151.466753969</v>
      </c>
      <c r="DB23" s="24">
        <f t="shared" si="16"/>
        <v>23909.971857142857</v>
      </c>
      <c r="DC23" s="24">
        <f t="shared" si="4"/>
        <v>38.171928232085101</v>
      </c>
      <c r="DD23" s="24">
        <f t="shared" si="5"/>
        <v>55.74872759094491</v>
      </c>
      <c r="DE23" s="24">
        <f t="shared" si="6"/>
        <v>33.694230182607839</v>
      </c>
      <c r="DF23" s="24">
        <f t="shared" si="7"/>
        <v>61.205232518825312</v>
      </c>
      <c r="DG23" s="24">
        <f t="shared" si="8"/>
        <v>5087922.6685000006</v>
      </c>
      <c r="DH23" s="24">
        <f t="shared" si="9"/>
        <v>86.053567715104435</v>
      </c>
      <c r="DI23" s="24">
        <f t="shared" si="17"/>
        <v>1.6851325968789501</v>
      </c>
      <c r="DJ23" s="24">
        <f t="shared" si="10"/>
        <v>10.300590774772973</v>
      </c>
    </row>
    <row r="24" spans="1:114" x14ac:dyDescent="0.3">
      <c r="A24" s="34" t="s">
        <v>18</v>
      </c>
      <c r="B24" s="14">
        <v>2068345564.3900001</v>
      </c>
      <c r="C24" s="14">
        <v>190132422.33000001</v>
      </c>
      <c r="D24" s="14">
        <v>162118809.86000001</v>
      </c>
      <c r="E24" s="14">
        <v>156950.66</v>
      </c>
      <c r="F24" s="14">
        <v>16572114.34</v>
      </c>
      <c r="G24" s="14">
        <v>10145147.560000001</v>
      </c>
      <c r="H24" s="14">
        <v>110162697.59999999</v>
      </c>
      <c r="I24" s="29">
        <f t="shared" si="11"/>
        <v>110162697.60000001</v>
      </c>
      <c r="J24" s="14">
        <v>234103.05</v>
      </c>
      <c r="K24" s="14">
        <v>14922110.449999999</v>
      </c>
      <c r="L24" s="14">
        <v>20544237.420000002</v>
      </c>
      <c r="M24" s="14">
        <v>74462246.680000007</v>
      </c>
      <c r="N24" s="14">
        <v>0</v>
      </c>
      <c r="O24" s="14">
        <v>300295119.93000001</v>
      </c>
      <c r="P24" s="14">
        <v>1766864490.8</v>
      </c>
      <c r="Q24" s="14">
        <v>557793600</v>
      </c>
      <c r="R24" s="29">
        <f t="shared" si="12"/>
        <v>557793600</v>
      </c>
      <c r="S24" s="14">
        <v>487652900</v>
      </c>
      <c r="T24" s="14">
        <v>65383700</v>
      </c>
      <c r="U24" s="14">
        <v>4757000</v>
      </c>
      <c r="V24" s="14">
        <v>1209070890.8</v>
      </c>
      <c r="W24" s="14">
        <v>1039890306</v>
      </c>
      <c r="X24" s="14">
        <v>77612806.659999996</v>
      </c>
      <c r="Y24" s="14">
        <v>22722423.140000001</v>
      </c>
      <c r="Z24" s="14">
        <v>16708977.02</v>
      </c>
      <c r="AA24" s="14">
        <v>0</v>
      </c>
      <c r="AB24" s="14">
        <v>0</v>
      </c>
      <c r="AC24" s="14">
        <v>2144091.59</v>
      </c>
      <c r="AD24" s="14">
        <v>3965959.46</v>
      </c>
      <c r="AE24" s="14">
        <v>0</v>
      </c>
      <c r="AF24" s="14">
        <v>13507285.310000001</v>
      </c>
      <c r="AG24" s="14">
        <v>9203898.5099999998</v>
      </c>
      <c r="AH24" s="14">
        <v>3740899.99</v>
      </c>
      <c r="AI24" s="14">
        <v>0</v>
      </c>
      <c r="AJ24" s="14">
        <v>0</v>
      </c>
      <c r="AK24" s="14">
        <v>8455186.9499999993</v>
      </c>
      <c r="AL24" s="14">
        <v>0</v>
      </c>
      <c r="AM24" s="14">
        <v>0</v>
      </c>
      <c r="AN24" s="14">
        <v>10850963.140000001</v>
      </c>
      <c r="AO24" s="14">
        <v>268093.03000000003</v>
      </c>
      <c r="AP24" s="29">
        <f>SUM(W24:AO24)</f>
        <v>1209070890.8000002</v>
      </c>
      <c r="AQ24" s="14">
        <v>2067159610.73</v>
      </c>
      <c r="AR24" s="14">
        <v>0</v>
      </c>
      <c r="AS24" s="14">
        <v>0</v>
      </c>
      <c r="AT24" s="14">
        <v>0</v>
      </c>
      <c r="AU24" s="14">
        <v>0</v>
      </c>
      <c r="AV24" s="14">
        <v>1149648.03</v>
      </c>
      <c r="AW24" s="14">
        <v>0</v>
      </c>
      <c r="AX24" s="14">
        <v>36305.629999999997</v>
      </c>
      <c r="AY24" s="14">
        <v>0</v>
      </c>
      <c r="AZ24" s="14">
        <v>0</v>
      </c>
      <c r="BA24" s="14">
        <v>4010951.67</v>
      </c>
      <c r="BB24" s="14">
        <v>227915071.09999999</v>
      </c>
      <c r="BC24" s="29">
        <f t="shared" si="14"/>
        <v>227915071.09999999</v>
      </c>
      <c r="BD24" s="14">
        <v>0</v>
      </c>
      <c r="BE24" s="14">
        <v>0</v>
      </c>
      <c r="BF24" s="14">
        <v>11300093.27</v>
      </c>
      <c r="BG24" s="14">
        <v>0</v>
      </c>
      <c r="BH24" s="14">
        <v>42722568.93</v>
      </c>
      <c r="BI24" s="14">
        <v>82654286.579999998</v>
      </c>
      <c r="BJ24" s="14">
        <v>59870217.530000001</v>
      </c>
      <c r="BK24" s="14">
        <v>9392614.6600000001</v>
      </c>
      <c r="BL24" s="14">
        <v>21975290.129999995</v>
      </c>
      <c r="BM24" s="14">
        <v>361012562.31999999</v>
      </c>
      <c r="BN24" s="29">
        <f t="shared" si="15"/>
        <v>361012562.31999999</v>
      </c>
      <c r="BO24" s="14">
        <v>117711072.70999999</v>
      </c>
      <c r="BP24" s="14">
        <v>122256325.15000001</v>
      </c>
      <c r="BQ24" s="14">
        <v>26787611.949999999</v>
      </c>
      <c r="BR24" s="14">
        <v>94257552.50999999</v>
      </c>
      <c r="BS24" s="14">
        <v>74361715.730000004</v>
      </c>
      <c r="BT24" s="14">
        <v>39916033.390000001</v>
      </c>
      <c r="BU24" s="14">
        <v>34445682.340000004</v>
      </c>
      <c r="BV24" s="14">
        <v>0</v>
      </c>
      <c r="BW24" s="14">
        <v>45978940.740000002</v>
      </c>
      <c r="BX24" s="14">
        <v>487373.44</v>
      </c>
      <c r="BY24" s="14">
        <v>11482782.41</v>
      </c>
      <c r="BZ24" s="14">
        <v>9489305.4700000007</v>
      </c>
      <c r="CA24" s="14">
        <v>47762.47</v>
      </c>
      <c r="CB24" s="14">
        <v>1837405.39</v>
      </c>
      <c r="CC24" s="14">
        <v>19985086.32</v>
      </c>
      <c r="CD24" s="14">
        <v>151629.28</v>
      </c>
      <c r="CE24" s="14">
        <v>176036.26</v>
      </c>
      <c r="CF24" s="14">
        <v>2022979784.76</v>
      </c>
      <c r="CG24" s="14">
        <v>0</v>
      </c>
      <c r="CH24" s="14">
        <v>-75171658.510000005</v>
      </c>
      <c r="CI24" s="14"/>
      <c r="CJ24" s="14"/>
      <c r="CK24" s="14">
        <v>1976702877.27</v>
      </c>
      <c r="CL24" s="14">
        <v>46276907.490000002</v>
      </c>
      <c r="CM24" s="14">
        <v>-45444042.829999998</v>
      </c>
      <c r="CN24" s="14"/>
      <c r="CO24" s="14">
        <v>1931614402.5699999</v>
      </c>
      <c r="CP24" s="14">
        <v>2071848507</v>
      </c>
      <c r="CQ24" s="14">
        <v>2068345564.3900001</v>
      </c>
      <c r="CR24" s="14">
        <v>908.5</v>
      </c>
      <c r="CS24" s="14">
        <v>45444042.829999998</v>
      </c>
      <c r="CT24" s="14">
        <v>9294100</v>
      </c>
      <c r="CU24" s="14">
        <f t="shared" si="0"/>
        <v>2.1933365686588968</v>
      </c>
      <c r="CV24" s="14"/>
      <c r="CW24" s="14"/>
      <c r="CX24" s="14">
        <f t="shared" si="1"/>
        <v>-5.5825341341903165</v>
      </c>
      <c r="CY24" s="14" t="e">
        <f t="shared" si="2"/>
        <v>#DIV/0!</v>
      </c>
      <c r="CZ24" s="14"/>
      <c r="DA24" s="14">
        <f t="shared" si="3"/>
        <v>-1896185.6519867913</v>
      </c>
      <c r="DB24" s="14">
        <f t="shared" si="16"/>
        <v>50020.960737479363</v>
      </c>
      <c r="DC24" s="14">
        <f t="shared" si="4"/>
        <v>14.518614543917547</v>
      </c>
      <c r="DD24" s="14">
        <f t="shared" si="5"/>
        <v>85.424047181452806</v>
      </c>
      <c r="DE24" s="14">
        <f t="shared" si="6"/>
        <v>9.3986318480467048</v>
      </c>
      <c r="DF24" s="14">
        <f t="shared" si="7"/>
        <v>91.47086957154589</v>
      </c>
      <c r="DG24" s="14">
        <f t="shared" si="8"/>
        <v>2276659.9497963679</v>
      </c>
      <c r="DH24" s="14">
        <f t="shared" si="9"/>
        <v>63.315188862982744</v>
      </c>
      <c r="DI24" s="14">
        <f t="shared" si="17"/>
        <v>0.16907329846582722</v>
      </c>
      <c r="DJ24" s="14">
        <f t="shared" si="10"/>
        <v>3.0949886905143487</v>
      </c>
    </row>
    <row r="25" spans="1:114" s="9" customFormat="1" x14ac:dyDescent="0.3">
      <c r="A25" s="34" t="s">
        <v>19</v>
      </c>
      <c r="B25" s="14">
        <v>1039294280.5600001</v>
      </c>
      <c r="C25" s="14">
        <v>190132422.33000001</v>
      </c>
      <c r="D25" s="14">
        <v>288075003.56</v>
      </c>
      <c r="E25" s="14">
        <v>1775539.1</v>
      </c>
      <c r="F25" s="14">
        <v>3253430.58</v>
      </c>
      <c r="G25" s="14">
        <v>28233285.960000001</v>
      </c>
      <c r="H25" s="14">
        <v>79897558.430000007</v>
      </c>
      <c r="I25" s="29">
        <f t="shared" si="11"/>
        <v>79897558.429999992</v>
      </c>
      <c r="J25" s="14">
        <v>827877.2</v>
      </c>
      <c r="K25" s="14">
        <v>16869247.199999999</v>
      </c>
      <c r="L25" s="14">
        <v>786086.3</v>
      </c>
      <c r="M25" s="14">
        <v>61414347.729999997</v>
      </c>
      <c r="N25" s="14">
        <v>3232659.23</v>
      </c>
      <c r="O25" s="14">
        <v>408923326.40000004</v>
      </c>
      <c r="P25" s="14">
        <v>536081472.77000004</v>
      </c>
      <c r="Q25" s="14">
        <v>600812900</v>
      </c>
      <c r="R25" s="29">
        <f t="shared" si="12"/>
        <v>600812900</v>
      </c>
      <c r="S25" s="14">
        <v>560306600</v>
      </c>
      <c r="T25" s="14">
        <v>18867700</v>
      </c>
      <c r="U25" s="14">
        <v>21638600</v>
      </c>
      <c r="V25" s="14">
        <v>26150854.16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6741207.9000000004</v>
      </c>
      <c r="AD25" s="14">
        <v>4743834.0999999996</v>
      </c>
      <c r="AE25" s="14">
        <v>0</v>
      </c>
      <c r="AF25" s="14">
        <v>8271623.2199999997</v>
      </c>
      <c r="AG25" s="14">
        <v>68924.58</v>
      </c>
      <c r="AH25" s="14">
        <v>3861956.6</v>
      </c>
      <c r="AI25" s="14">
        <v>0</v>
      </c>
      <c r="AJ25" s="14">
        <v>2463307.7599999998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f>SUM(W25:AO25)</f>
        <v>26150854.159999996</v>
      </c>
      <c r="AQ25" s="14">
        <v>1035887080.5600001</v>
      </c>
      <c r="AR25" s="14">
        <v>0</v>
      </c>
      <c r="AS25" s="14">
        <v>0</v>
      </c>
      <c r="AT25" s="14">
        <v>0</v>
      </c>
      <c r="AU25" s="14">
        <v>0</v>
      </c>
      <c r="AV25" s="14">
        <v>900000</v>
      </c>
      <c r="AW25" s="14">
        <v>0</v>
      </c>
      <c r="AX25" s="14">
        <v>424</v>
      </c>
      <c r="AY25" s="14">
        <v>2507200</v>
      </c>
      <c r="AZ25" s="14">
        <v>0</v>
      </c>
      <c r="BA25" s="14">
        <v>8163260.2599999998</v>
      </c>
      <c r="BB25" s="14">
        <v>314995621.34000003</v>
      </c>
      <c r="BC25" s="29">
        <f t="shared" si="14"/>
        <v>314995621.34000003</v>
      </c>
      <c r="BD25" s="14">
        <v>0</v>
      </c>
      <c r="BE25" s="14">
        <v>0</v>
      </c>
      <c r="BF25" s="14">
        <v>27313312.290000003</v>
      </c>
      <c r="BG25" s="14">
        <v>15214784.34</v>
      </c>
      <c r="BH25" s="14">
        <v>42728029.330000006</v>
      </c>
      <c r="BI25" s="14">
        <v>87715681.379999995</v>
      </c>
      <c r="BJ25" s="14">
        <v>72757773.409999996</v>
      </c>
      <c r="BK25" s="14">
        <v>16508836.699999999</v>
      </c>
      <c r="BL25" s="14">
        <v>52757203.890000045</v>
      </c>
      <c r="BM25" s="14">
        <v>424676450.44</v>
      </c>
      <c r="BN25" s="29">
        <f t="shared" si="15"/>
        <v>424676450.44</v>
      </c>
      <c r="BO25" s="14">
        <v>99524907.850000009</v>
      </c>
      <c r="BP25" s="14">
        <v>166372804.16000003</v>
      </c>
      <c r="BQ25" s="14">
        <v>63520487</v>
      </c>
      <c r="BR25" s="14">
        <v>95258251.429999948</v>
      </c>
      <c r="BS25" s="14">
        <v>124357114.49000001</v>
      </c>
      <c r="BT25" s="14">
        <v>58047818.269999996</v>
      </c>
      <c r="BU25" s="14">
        <v>66309296.220000014</v>
      </c>
      <c r="BV25" s="14">
        <v>0</v>
      </c>
      <c r="BW25" s="14">
        <v>74632240.439999998</v>
      </c>
      <c r="BX25" s="14">
        <v>1380834.52</v>
      </c>
      <c r="BY25" s="14">
        <v>15285383.540000001</v>
      </c>
      <c r="BZ25" s="14">
        <v>4441156.8499999996</v>
      </c>
      <c r="CA25" s="14">
        <v>19725.349999999999</v>
      </c>
      <c r="CB25" s="14">
        <v>1945682.2300000002</v>
      </c>
      <c r="CC25" s="14">
        <v>9675451.9299999997</v>
      </c>
      <c r="CD25" s="14">
        <v>3129528.15</v>
      </c>
      <c r="CE25" s="14">
        <v>1386327.04</v>
      </c>
      <c r="CF25" s="14">
        <v>1009356728.8699999</v>
      </c>
      <c r="CG25" s="14">
        <v>0</v>
      </c>
      <c r="CH25" s="14">
        <v>-54756161.339999996</v>
      </c>
      <c r="CI25" s="17"/>
      <c r="CJ25" s="17"/>
      <c r="CK25" s="57"/>
      <c r="CL25" s="57"/>
      <c r="CM25" s="14">
        <v>-28066944.620000001</v>
      </c>
      <c r="CN25" s="17"/>
      <c r="CO25" s="14">
        <v>957962823.11000001</v>
      </c>
      <c r="CP25" s="57"/>
      <c r="CQ25" s="14">
        <v>1039294280.5600001</v>
      </c>
      <c r="CR25" s="14">
        <v>1066.8</v>
      </c>
      <c r="CS25" s="14">
        <v>28066944.620000001</v>
      </c>
      <c r="CT25" s="14">
        <v>13282100.41</v>
      </c>
      <c r="CU25" s="14">
        <f t="shared" si="0"/>
        <v>100</v>
      </c>
      <c r="CV25" s="14"/>
      <c r="CW25" s="14"/>
      <c r="CX25" s="14">
        <f t="shared" si="1"/>
        <v>1</v>
      </c>
      <c r="CY25" s="14">
        <f t="shared" si="2"/>
        <v>1</v>
      </c>
      <c r="CZ25" s="14"/>
      <c r="DA25" s="14">
        <f t="shared" si="3"/>
        <v>253121.4667791526</v>
      </c>
      <c r="DB25" s="14">
        <f t="shared" si="16"/>
        <v>26309.471897262843</v>
      </c>
      <c r="DC25" s="14">
        <f t="shared" si="4"/>
        <v>25.982052033857101</v>
      </c>
      <c r="DD25" s="14">
        <f t="shared" si="5"/>
        <v>51.581297308895493</v>
      </c>
      <c r="DE25" s="14">
        <f t="shared" si="6"/>
        <v>18.836989628320804</v>
      </c>
      <c r="DF25" s="14">
        <f t="shared" si="7"/>
        <v>55.960571729665489</v>
      </c>
      <c r="DG25" s="14">
        <f t="shared" si="8"/>
        <v>974216.61094863154</v>
      </c>
      <c r="DH25" s="14">
        <f t="shared" si="9"/>
        <v>46.49586121776202</v>
      </c>
      <c r="DI25" s="14" t="e">
        <f t="shared" si="17"/>
        <v>#DIV/0!</v>
      </c>
      <c r="DJ25" s="14">
        <f t="shared" si="10"/>
        <v>4.9187502708467772</v>
      </c>
    </row>
    <row r="26" spans="1:114" ht="15" x14ac:dyDescent="0.25">
      <c r="A26" s="34"/>
      <c r="DB26" s="11"/>
    </row>
    <row r="27" spans="1:114" ht="15" x14ac:dyDescent="0.25">
      <c r="BT27" s="8"/>
    </row>
    <row r="28" spans="1:114" ht="15" x14ac:dyDescent="0.25">
      <c r="BT28" s="8"/>
    </row>
    <row r="29" spans="1:114" ht="15" x14ac:dyDescent="0.25">
      <c r="BT29" s="8"/>
    </row>
    <row r="30" spans="1:114" ht="15" x14ac:dyDescent="0.25">
      <c r="BT30" s="56"/>
    </row>
    <row r="31" spans="1:114" ht="15" x14ac:dyDescent="0.25">
      <c r="BT31" s="56"/>
    </row>
    <row r="32" spans="1:114" ht="15" x14ac:dyDescent="0.25">
      <c r="BT32" s="56"/>
    </row>
    <row r="33" spans="72:72" ht="15" x14ac:dyDescent="0.25">
      <c r="BT33" s="56"/>
    </row>
    <row r="34" spans="72:72" ht="15" x14ac:dyDescent="0.25">
      <c r="BT34" s="56"/>
    </row>
    <row r="35" spans="72:72" ht="15" x14ac:dyDescent="0.25">
      <c r="BT35" s="56"/>
    </row>
    <row r="36" spans="72:72" ht="15" x14ac:dyDescent="0.25">
      <c r="BT36" s="56"/>
    </row>
    <row r="37" spans="72:72" ht="15" x14ac:dyDescent="0.25">
      <c r="BT37" s="8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39"/>
  <sheetViews>
    <sheetView view="pageBreakPreview" zoomScale="60" zoomScaleNormal="70" workbookViewId="0">
      <selection activeCell="CQ5" sqref="CQ5"/>
    </sheetView>
  </sheetViews>
  <sheetFormatPr defaultRowHeight="14.4" x14ac:dyDescent="0.3"/>
  <cols>
    <col min="1" max="1" width="21.33203125" customWidth="1"/>
    <col min="2" max="2" width="14.6640625" customWidth="1"/>
    <col min="3" max="3" width="15.109375" customWidth="1"/>
    <col min="4" max="4" width="14.6640625" customWidth="1"/>
    <col min="5" max="5" width="11.109375" customWidth="1"/>
    <col min="6" max="6" width="13.88671875" customWidth="1"/>
    <col min="7" max="7" width="13" customWidth="1"/>
    <col min="8" max="8" width="11.6640625" customWidth="1"/>
    <col min="9" max="13" width="11.6640625" style="45" customWidth="1"/>
    <col min="14" max="14" width="11.109375" customWidth="1"/>
    <col min="15" max="15" width="12.88671875" customWidth="1"/>
    <col min="16" max="16" width="13.6640625" customWidth="1"/>
    <col min="17" max="17" width="12.6640625" customWidth="1"/>
    <col min="18" max="25" width="12.6640625" style="16" customWidth="1"/>
    <col min="26" max="26" width="13" customWidth="1"/>
    <col min="27" max="61" width="13" style="45" customWidth="1"/>
    <col min="62" max="62" width="12" customWidth="1"/>
    <col min="63" max="63" width="13" customWidth="1"/>
    <col min="64" max="73" width="13" style="45" customWidth="1"/>
    <col min="74" max="74" width="12.6640625" customWidth="1"/>
    <col min="75" max="79" width="12.6640625" style="45" customWidth="1"/>
    <col min="80" max="80" width="12.77734375" customWidth="1"/>
    <col min="81" max="82" width="12.77734375" style="45" customWidth="1"/>
    <col min="83" max="83" width="12.6640625" customWidth="1"/>
    <col min="84" max="84" width="12.33203125" customWidth="1"/>
    <col min="85" max="85" width="11" customWidth="1"/>
    <col min="86" max="86" width="11.88671875" customWidth="1"/>
    <col min="87" max="87" width="12.77734375" customWidth="1"/>
    <col min="88" max="88" width="11" customWidth="1"/>
    <col min="89" max="89" width="11.6640625" customWidth="1"/>
    <col min="90" max="90" width="11.88671875" customWidth="1"/>
    <col min="91" max="91" width="12.109375" customWidth="1"/>
    <col min="92" max="92" width="11.88671875" customWidth="1"/>
    <col min="93" max="93" width="12.77734375" customWidth="1"/>
    <col min="94" max="94" width="9.77734375" customWidth="1"/>
    <col min="95" max="95" width="14.6640625" customWidth="1"/>
    <col min="96" max="97" width="9.109375" hidden="1" customWidth="1"/>
    <col min="98" max="98" width="14" customWidth="1"/>
    <col min="99" max="99" width="13.6640625" customWidth="1"/>
    <col min="100" max="100" width="12.6640625" customWidth="1"/>
    <col min="101" max="101" width="9.109375" hidden="1" customWidth="1"/>
    <col min="102" max="102" width="13.33203125" customWidth="1"/>
    <col min="103" max="103" width="13.21875" customWidth="1"/>
    <col min="104" max="104" width="12.6640625" customWidth="1"/>
    <col min="105" max="105" width="9.109375" customWidth="1"/>
    <col min="106" max="106" width="13" customWidth="1"/>
    <col min="107" max="107" width="12" customWidth="1"/>
    <col min="109" max="110" width="0" hidden="1" customWidth="1"/>
    <col min="112" max="112" width="11.77734375" customWidth="1"/>
    <col min="113" max="113" width="0" hidden="1" customWidth="1"/>
    <col min="114" max="114" width="12.21875" customWidth="1"/>
    <col min="120" max="120" width="12" customWidth="1"/>
  </cols>
  <sheetData>
    <row r="1" spans="1:123" ht="92.4" x14ac:dyDescent="0.3">
      <c r="A1" s="35" t="s">
        <v>0</v>
      </c>
      <c r="B1" s="37" t="s">
        <v>60</v>
      </c>
      <c r="C1" s="37" t="s">
        <v>49</v>
      </c>
      <c r="D1" s="37" t="s">
        <v>50</v>
      </c>
      <c r="E1" s="37" t="s">
        <v>51</v>
      </c>
      <c r="F1" s="37" t="s">
        <v>52</v>
      </c>
      <c r="G1" s="37" t="s">
        <v>53</v>
      </c>
      <c r="H1" s="37" t="s">
        <v>54</v>
      </c>
      <c r="I1" s="47" t="s">
        <v>87</v>
      </c>
      <c r="J1" s="53">
        <v>21000000</v>
      </c>
      <c r="K1" s="53">
        <v>22000000</v>
      </c>
      <c r="L1" s="53">
        <v>24000000</v>
      </c>
      <c r="M1" s="53">
        <v>25000000</v>
      </c>
      <c r="N1" s="37" t="s">
        <v>55</v>
      </c>
      <c r="O1" s="37" t="s">
        <v>56</v>
      </c>
      <c r="P1" s="37" t="s">
        <v>57</v>
      </c>
      <c r="Q1" s="37" t="s">
        <v>58</v>
      </c>
      <c r="R1" s="48" t="s">
        <v>87</v>
      </c>
      <c r="S1" s="46" t="s">
        <v>84</v>
      </c>
      <c r="T1" s="46" t="s">
        <v>85</v>
      </c>
      <c r="U1" s="46" t="s">
        <v>90</v>
      </c>
      <c r="V1" s="46" t="s">
        <v>89</v>
      </c>
      <c r="W1" s="46" t="s">
        <v>91</v>
      </c>
      <c r="X1" s="46" t="s">
        <v>92</v>
      </c>
      <c r="Y1" s="46" t="s">
        <v>99</v>
      </c>
      <c r="Z1" s="37" t="s">
        <v>59</v>
      </c>
      <c r="AA1" s="46">
        <v>41030200</v>
      </c>
      <c r="AB1" s="46" t="s">
        <v>86</v>
      </c>
      <c r="AC1" s="46">
        <v>41030800</v>
      </c>
      <c r="AD1" s="46">
        <v>41030900</v>
      </c>
      <c r="AE1" s="46">
        <v>41031000</v>
      </c>
      <c r="AF1" s="46">
        <v>41031600</v>
      </c>
      <c r="AG1" s="46">
        <v>41031700</v>
      </c>
      <c r="AH1" s="46">
        <v>41031800</v>
      </c>
      <c r="AI1" s="46">
        <v>41032200</v>
      </c>
      <c r="AJ1" s="46">
        <v>41032300</v>
      </c>
      <c r="AK1" s="46">
        <v>41032600</v>
      </c>
      <c r="AL1" s="46">
        <v>41033100</v>
      </c>
      <c r="AM1" s="46">
        <v>41033700</v>
      </c>
      <c r="AN1" s="46">
        <v>41034000</v>
      </c>
      <c r="AO1" s="46">
        <v>41034300</v>
      </c>
      <c r="AP1" s="46">
        <v>41034400</v>
      </c>
      <c r="AQ1" s="46">
        <v>41034500</v>
      </c>
      <c r="AR1" s="46">
        <v>41034800</v>
      </c>
      <c r="AS1" s="46">
        <v>41034900</v>
      </c>
      <c r="AT1" s="46">
        <v>41035100</v>
      </c>
      <c r="AU1" s="46">
        <v>41035800</v>
      </c>
      <c r="AV1" s="46">
        <v>41036300</v>
      </c>
      <c r="AW1" s="46">
        <v>41036600</v>
      </c>
      <c r="AX1" s="46">
        <v>41037000</v>
      </c>
      <c r="AY1" s="47" t="s">
        <v>87</v>
      </c>
      <c r="AZ1" s="46">
        <v>90010200</v>
      </c>
      <c r="BA1" s="46">
        <v>41010600</v>
      </c>
      <c r="BB1" s="46">
        <v>41010900</v>
      </c>
      <c r="BC1" s="46">
        <v>41020300</v>
      </c>
      <c r="BD1" s="46">
        <v>41020900</v>
      </c>
      <c r="BE1" s="46">
        <v>41030300</v>
      </c>
      <c r="BF1" s="46">
        <v>41030400</v>
      </c>
      <c r="BG1" s="46">
        <v>41035000</v>
      </c>
      <c r="BH1" s="46">
        <v>41035200</v>
      </c>
      <c r="BI1" s="46">
        <v>41035600</v>
      </c>
      <c r="BJ1" s="37" t="s">
        <v>26</v>
      </c>
      <c r="BK1" s="37" t="s">
        <v>27</v>
      </c>
      <c r="BL1" s="47" t="s">
        <v>87</v>
      </c>
      <c r="BM1" s="53">
        <v>70101</v>
      </c>
      <c r="BN1" s="53">
        <v>70201</v>
      </c>
      <c r="BO1" s="53">
        <v>70301</v>
      </c>
      <c r="BP1" s="53">
        <v>70302</v>
      </c>
      <c r="BQ1" s="53">
        <v>70304</v>
      </c>
      <c r="BR1" s="53">
        <v>70501</v>
      </c>
      <c r="BS1" s="53">
        <v>70601</v>
      </c>
      <c r="BT1" s="53">
        <v>70701</v>
      </c>
      <c r="BU1" s="53" t="s">
        <v>97</v>
      </c>
      <c r="BV1" s="37" t="s">
        <v>28</v>
      </c>
      <c r="BW1" s="47" t="s">
        <v>87</v>
      </c>
      <c r="BX1" s="53">
        <v>80101</v>
      </c>
      <c r="BY1" s="53">
        <v>80201</v>
      </c>
      <c r="BZ1" s="53">
        <v>80209</v>
      </c>
      <c r="CA1" s="53" t="s">
        <v>97</v>
      </c>
      <c r="CB1" s="37" t="s">
        <v>29</v>
      </c>
      <c r="CC1" s="53">
        <v>90901</v>
      </c>
      <c r="CD1" s="53" t="s">
        <v>97</v>
      </c>
      <c r="CE1" s="37" t="s">
        <v>30</v>
      </c>
      <c r="CF1" s="37" t="s">
        <v>31</v>
      </c>
      <c r="CG1" s="37" t="s">
        <v>32</v>
      </c>
      <c r="CH1" s="37" t="s">
        <v>33</v>
      </c>
      <c r="CI1" s="37" t="s">
        <v>34</v>
      </c>
      <c r="CJ1" s="37" t="s">
        <v>35</v>
      </c>
      <c r="CK1" s="37" t="s">
        <v>36</v>
      </c>
      <c r="CL1" s="37" t="s">
        <v>37</v>
      </c>
      <c r="CM1" s="37" t="s">
        <v>38</v>
      </c>
      <c r="CN1" s="37" t="s">
        <v>39</v>
      </c>
      <c r="CO1" s="37" t="s">
        <v>40</v>
      </c>
      <c r="CP1" s="38" t="s">
        <v>41</v>
      </c>
      <c r="CQ1" s="37" t="s">
        <v>42</v>
      </c>
      <c r="CR1" s="39" t="s">
        <v>20</v>
      </c>
      <c r="CS1" s="37" t="s">
        <v>21</v>
      </c>
      <c r="CT1" s="37" t="s">
        <v>43</v>
      </c>
      <c r="CU1" s="37" t="s">
        <v>44</v>
      </c>
      <c r="CV1" s="37" t="s">
        <v>48</v>
      </c>
      <c r="CW1" s="37" t="s">
        <v>25</v>
      </c>
      <c r="CX1" s="37" t="s">
        <v>45</v>
      </c>
      <c r="CY1" s="37" t="s">
        <v>46</v>
      </c>
      <c r="CZ1" s="37" t="s">
        <v>47</v>
      </c>
      <c r="DA1" s="37" t="s">
        <v>80</v>
      </c>
      <c r="DB1" s="37" t="s">
        <v>81</v>
      </c>
      <c r="DC1" s="37" t="s">
        <v>82</v>
      </c>
      <c r="DD1" s="42" t="s">
        <v>65</v>
      </c>
      <c r="DE1" s="42" t="s">
        <v>66</v>
      </c>
      <c r="DF1" s="42" t="s">
        <v>67</v>
      </c>
      <c r="DG1" s="42" t="s">
        <v>68</v>
      </c>
      <c r="DH1" s="42" t="s">
        <v>69</v>
      </c>
      <c r="DI1" s="42" t="s">
        <v>70</v>
      </c>
      <c r="DJ1" s="42" t="s">
        <v>71</v>
      </c>
      <c r="DK1" s="42" t="s">
        <v>72</v>
      </c>
      <c r="DL1" s="42" t="s">
        <v>73</v>
      </c>
      <c r="DM1" s="42" t="s">
        <v>74</v>
      </c>
      <c r="DN1" s="42" t="s">
        <v>75</v>
      </c>
      <c r="DO1" s="42" t="s">
        <v>76</v>
      </c>
      <c r="DP1" s="42" t="s">
        <v>77</v>
      </c>
      <c r="DQ1" s="42" t="s">
        <v>78</v>
      </c>
      <c r="DR1" s="42" t="s">
        <v>79</v>
      </c>
      <c r="DS1" s="42" t="s">
        <v>83</v>
      </c>
    </row>
    <row r="2" spans="1:123" ht="15" x14ac:dyDescent="0.25">
      <c r="A2" s="35" t="s">
        <v>63</v>
      </c>
      <c r="B2" s="14">
        <v>3948986948.6500001</v>
      </c>
      <c r="C2" s="14">
        <v>671644582.03999996</v>
      </c>
      <c r="D2" s="14">
        <v>624485306.28999996</v>
      </c>
      <c r="E2" s="14">
        <v>2414197.86</v>
      </c>
      <c r="F2" s="14">
        <v>14994288.810000001</v>
      </c>
      <c r="G2" s="14">
        <v>18676855.629999999</v>
      </c>
      <c r="H2" s="14">
        <v>119788232.06</v>
      </c>
      <c r="I2" s="29">
        <f>SUM(J2:M2)</f>
        <v>119788232.06</v>
      </c>
      <c r="J2" s="14">
        <v>5101871.13</v>
      </c>
      <c r="K2" s="14">
        <v>22273728.739999998</v>
      </c>
      <c r="L2" s="14">
        <v>715921.4</v>
      </c>
      <c r="M2" s="14">
        <v>91696710.790000007</v>
      </c>
      <c r="N2" s="14">
        <v>75836.820000000007</v>
      </c>
      <c r="O2" s="14">
        <v>791508650.91999996</v>
      </c>
      <c r="P2" s="14">
        <v>3150555859.0799999</v>
      </c>
      <c r="Q2" s="14">
        <v>1256522600</v>
      </c>
      <c r="R2" s="29">
        <f>S2+T2+U2+V2+W2+X2</f>
        <v>1256522600</v>
      </c>
      <c r="S2" s="14">
        <v>1048108000</v>
      </c>
      <c r="T2" s="14">
        <v>75323100</v>
      </c>
      <c r="U2" s="14">
        <v>12052500</v>
      </c>
      <c r="V2" s="14">
        <v>8244000</v>
      </c>
      <c r="W2" s="14">
        <v>94271000</v>
      </c>
      <c r="X2" s="14">
        <v>18524000</v>
      </c>
      <c r="Y2" s="14">
        <v>0</v>
      </c>
      <c r="Z2" s="14">
        <v>1894033259.0799999</v>
      </c>
      <c r="AA2" s="14">
        <v>0</v>
      </c>
      <c r="AB2" s="14">
        <v>1230782352.5599999</v>
      </c>
      <c r="AC2" s="14">
        <v>194937394.5</v>
      </c>
      <c r="AD2" s="14">
        <v>59831118.770000003</v>
      </c>
      <c r="AE2" s="14">
        <v>58037650.219999999</v>
      </c>
      <c r="AF2" s="14">
        <v>0</v>
      </c>
      <c r="AG2" s="14">
        <v>0</v>
      </c>
      <c r="AH2" s="14">
        <v>604400</v>
      </c>
      <c r="AI2" s="14">
        <v>0</v>
      </c>
      <c r="AJ2" s="14">
        <v>2572000</v>
      </c>
      <c r="AK2" s="14">
        <v>11374361.07</v>
      </c>
      <c r="AL2" s="14">
        <v>27427955</v>
      </c>
      <c r="AM2" s="14">
        <v>7165870.5999999996</v>
      </c>
      <c r="AN2" s="14">
        <v>0</v>
      </c>
      <c r="AO2" s="14">
        <v>11563.5</v>
      </c>
      <c r="AP2" s="14">
        <v>24508100</v>
      </c>
      <c r="AQ2" s="14">
        <v>68999347.560000002</v>
      </c>
      <c r="AR2" s="14">
        <v>63810.62</v>
      </c>
      <c r="AS2" s="14"/>
      <c r="AT2" s="14"/>
      <c r="AU2" s="14">
        <v>15372676.33</v>
      </c>
      <c r="AV2" s="14">
        <v>1303751.07</v>
      </c>
      <c r="AW2" s="14">
        <v>190483919.75</v>
      </c>
      <c r="AX2" s="14">
        <v>556987.53</v>
      </c>
      <c r="AY2" s="14">
        <f t="shared" ref="AY2:AY8" si="0">SUM(AB2:AX2)</f>
        <v>1894033259.0799994</v>
      </c>
      <c r="AZ2" s="14">
        <v>3942064510</v>
      </c>
      <c r="BA2" s="14">
        <v>0</v>
      </c>
      <c r="BB2" s="14">
        <v>581089</v>
      </c>
      <c r="BC2" s="14">
        <v>0</v>
      </c>
      <c r="BD2" s="14">
        <v>0</v>
      </c>
      <c r="BE2" s="14">
        <v>0</v>
      </c>
      <c r="BF2" s="14">
        <v>419650</v>
      </c>
      <c r="BG2" s="14">
        <v>2499289</v>
      </c>
      <c r="BH2" s="14">
        <v>1250210</v>
      </c>
      <c r="BI2" s="14">
        <v>2172200.65</v>
      </c>
      <c r="BJ2" s="14">
        <v>5604268.6200000001</v>
      </c>
      <c r="BK2" s="14">
        <v>446953195.26999998</v>
      </c>
      <c r="BL2" s="29">
        <f>SUM(BM2:BU2)</f>
        <v>446953195.27000004</v>
      </c>
      <c r="BM2" s="14">
        <v>0</v>
      </c>
      <c r="BN2" s="14">
        <v>0</v>
      </c>
      <c r="BO2" s="14">
        <v>7329119.8399999999</v>
      </c>
      <c r="BP2" s="14">
        <v>21005246.280000001</v>
      </c>
      <c r="BQ2" s="14">
        <v>93656993.989999995</v>
      </c>
      <c r="BR2" s="14">
        <v>164819280.84</v>
      </c>
      <c r="BS2" s="14">
        <v>126672745.06</v>
      </c>
      <c r="BT2" s="14">
        <v>11756114.720000001</v>
      </c>
      <c r="BU2" s="14">
        <v>21713694.539999999</v>
      </c>
      <c r="BV2" s="14">
        <v>684937594.58000004</v>
      </c>
      <c r="BW2" s="29">
        <f>SUM(BX2:CA2)</f>
        <v>684937594.58000004</v>
      </c>
      <c r="BX2" s="14">
        <v>227964096.33000001</v>
      </c>
      <c r="BY2" s="14">
        <v>274324471.88</v>
      </c>
      <c r="BZ2" s="14">
        <v>1344124.18</v>
      </c>
      <c r="CA2" s="14">
        <v>181304902.19</v>
      </c>
      <c r="CB2" s="14">
        <v>90444739.359999999</v>
      </c>
      <c r="CC2" s="14">
        <v>55898402.189999998</v>
      </c>
      <c r="CD2" s="14">
        <v>34546337.170000002</v>
      </c>
      <c r="CE2" s="14">
        <v>32160582.02</v>
      </c>
      <c r="CF2" s="14">
        <v>49573142.920000002</v>
      </c>
      <c r="CG2" s="14">
        <v>1652882.14</v>
      </c>
      <c r="CH2" s="14">
        <v>21499666.140000001</v>
      </c>
      <c r="CI2" s="14">
        <v>73363191.049999997</v>
      </c>
      <c r="CJ2" s="14">
        <v>0</v>
      </c>
      <c r="CK2" s="14">
        <v>456898.47</v>
      </c>
      <c r="CL2" s="14">
        <v>31354598.219999999</v>
      </c>
      <c r="CM2" s="14">
        <v>8046836.3200000003</v>
      </c>
      <c r="CN2" s="14">
        <v>4316464.9800000004</v>
      </c>
      <c r="CO2" s="14">
        <v>3910736224.9499998</v>
      </c>
      <c r="CP2" s="14">
        <v>0</v>
      </c>
      <c r="CQ2" s="14">
        <v>-2480723288.6300001</v>
      </c>
      <c r="CR2" s="14"/>
      <c r="CS2" s="14"/>
      <c r="CT2" s="14">
        <v>3713905845.2600002</v>
      </c>
      <c r="CU2" s="14">
        <v>196830379.69</v>
      </c>
      <c r="CV2" s="14">
        <v>-35239753</v>
      </c>
      <c r="CW2" s="14"/>
      <c r="CX2" s="14">
        <v>3759663388.0300002</v>
      </c>
      <c r="CY2" s="14">
        <v>4025392738</v>
      </c>
      <c r="CZ2" s="14">
        <v>3948986948.6500001</v>
      </c>
      <c r="DA2" s="14">
        <v>1627</v>
      </c>
      <c r="DB2" s="14">
        <v>35239753</v>
      </c>
      <c r="DC2" s="14">
        <v>0</v>
      </c>
      <c r="DD2" s="20">
        <f t="shared" ref="DD2:DD25" si="1">(B2-CT2-CU2)/B2*100</f>
        <v>0.96862117290806071</v>
      </c>
      <c r="DE2" s="20"/>
      <c r="DF2" s="20"/>
      <c r="DG2" s="20">
        <f t="shared" ref="DG2:DG25" si="2">((C2+H2)-CT2)/(C2+H2)</f>
        <v>-3.6926356591410388</v>
      </c>
      <c r="DH2" s="21">
        <f t="shared" ref="DH2:DH25" si="3">(N2-CU2)/N2</f>
        <v>-2594.4461129831129</v>
      </c>
      <c r="DI2" s="21"/>
      <c r="DJ2" s="24">
        <f t="shared" ref="DJ2:DJ25" si="4">(C2+H2-CT2-CU2)/DA2</f>
        <v>-1917211.6846035651</v>
      </c>
      <c r="DK2" s="24">
        <f>DB2/DA2</f>
        <v>21659.344191763983</v>
      </c>
      <c r="DL2" s="24">
        <f t="shared" ref="DL2:DL25" si="5">(C2+H2)/B2*100</f>
        <v>20.041413769943176</v>
      </c>
      <c r="DM2" s="24">
        <f t="shared" ref="DM2:DM25" si="6">P2/B2*100</f>
        <v>79.781369248562555</v>
      </c>
      <c r="DN2" s="24">
        <f t="shared" ref="DN2:DN25" si="7">C2/CO2*100</f>
        <v>17.17437698188369</v>
      </c>
      <c r="DO2" s="24">
        <f t="shared" ref="DO2:DO25" si="8">P2/CX2*100</f>
        <v>83.798881280455205</v>
      </c>
      <c r="DP2" s="24">
        <f t="shared" ref="DP2:DP25" si="9">B2/DA2</f>
        <v>2427158.5425015367</v>
      </c>
      <c r="DQ2" s="20">
        <f t="shared" ref="DQ2:DQ25" si="10">C2/O2*100</f>
        <v>84.856252835559346</v>
      </c>
      <c r="DR2" s="20">
        <f>(CY2-CZ2)/CY2*100</f>
        <v>1.8980952747473234</v>
      </c>
      <c r="DS2" s="20">
        <f t="shared" ref="DS2:DS25" si="11">DC2/(C2+H2)*100</f>
        <v>0</v>
      </c>
    </row>
    <row r="3" spans="1:123" ht="15" x14ac:dyDescent="0.25">
      <c r="A3" s="35" t="s">
        <v>64</v>
      </c>
      <c r="B3" s="14">
        <v>2602348215.3899999</v>
      </c>
      <c r="C3" s="14">
        <v>246310392.22</v>
      </c>
      <c r="D3" s="14">
        <v>212968587.93000001</v>
      </c>
      <c r="E3" s="14">
        <v>982765.14</v>
      </c>
      <c r="F3" s="14">
        <v>21017291.559999999</v>
      </c>
      <c r="G3" s="14">
        <v>9874917.0600000005</v>
      </c>
      <c r="H3" s="14">
        <v>74509819.980000004</v>
      </c>
      <c r="I3" s="29">
        <f t="shared" ref="I3:I25" si="12">SUM(J3:M3)</f>
        <v>74509819.980000004</v>
      </c>
      <c r="J3" s="14">
        <v>3764617.28</v>
      </c>
      <c r="K3" s="14">
        <v>15374098.92</v>
      </c>
      <c r="L3" s="14">
        <v>859775.33</v>
      </c>
      <c r="M3" s="14">
        <v>54511328.450000003</v>
      </c>
      <c r="N3" s="14">
        <v>1008328.64</v>
      </c>
      <c r="O3" s="14">
        <v>321839997.76999998</v>
      </c>
      <c r="P3" s="14">
        <v>2275713408.3200002</v>
      </c>
      <c r="Q3" s="14">
        <v>646675700</v>
      </c>
      <c r="R3" s="29">
        <f t="shared" ref="R3:R25" si="13">S3+T3+U3+V3+W3+X3</f>
        <v>646675700</v>
      </c>
      <c r="S3" s="14">
        <v>505097500</v>
      </c>
      <c r="T3" s="14">
        <v>29433800</v>
      </c>
      <c r="U3" s="14">
        <v>13105000</v>
      </c>
      <c r="V3" s="14">
        <v>17001600</v>
      </c>
      <c r="W3" s="14">
        <v>64649600</v>
      </c>
      <c r="X3" s="14">
        <v>17388200</v>
      </c>
      <c r="Y3" s="14">
        <v>0</v>
      </c>
      <c r="Z3" s="14">
        <v>1629037708.3199999</v>
      </c>
      <c r="AA3" s="14">
        <v>0</v>
      </c>
      <c r="AB3" s="14">
        <v>1170579256.72</v>
      </c>
      <c r="AC3" s="14">
        <v>127624846.93000001</v>
      </c>
      <c r="AD3" s="14">
        <v>32788425.699999999</v>
      </c>
      <c r="AE3" s="14">
        <v>34328056.93</v>
      </c>
      <c r="AF3" s="14">
        <v>0</v>
      </c>
      <c r="AG3" s="14">
        <v>2512800</v>
      </c>
      <c r="AH3" s="14">
        <v>1097000</v>
      </c>
      <c r="AI3" s="14">
        <v>0</v>
      </c>
      <c r="AJ3" s="14">
        <v>0</v>
      </c>
      <c r="AK3" s="14">
        <v>7261176.6600000001</v>
      </c>
      <c r="AL3" s="14">
        <v>0</v>
      </c>
      <c r="AM3" s="14">
        <v>4501653.99</v>
      </c>
      <c r="AN3" s="14">
        <v>0</v>
      </c>
      <c r="AO3" s="14">
        <v>0</v>
      </c>
      <c r="AP3" s="14">
        <v>31192100</v>
      </c>
      <c r="AQ3" s="14">
        <v>55523523.840000004</v>
      </c>
      <c r="AR3" s="14">
        <v>29441.01</v>
      </c>
      <c r="AS3" s="14"/>
      <c r="AT3" s="14">
        <v>2592200</v>
      </c>
      <c r="AU3" s="14">
        <v>8779579.4800000004</v>
      </c>
      <c r="AV3" s="14">
        <v>1637958.08</v>
      </c>
      <c r="AW3" s="14">
        <v>147965558.08000001</v>
      </c>
      <c r="AX3" s="14">
        <v>624130.9</v>
      </c>
      <c r="AY3" s="14">
        <f t="shared" si="0"/>
        <v>1629037708.3200002</v>
      </c>
      <c r="AZ3" s="14">
        <v>2597553406.0900002</v>
      </c>
      <c r="BA3" s="14">
        <v>0</v>
      </c>
      <c r="BB3" s="14">
        <v>0</v>
      </c>
      <c r="BC3" s="14">
        <v>0</v>
      </c>
      <c r="BD3" s="14">
        <v>0</v>
      </c>
      <c r="BE3" s="14">
        <v>1306035.5900000001</v>
      </c>
      <c r="BF3" s="14">
        <v>1650000</v>
      </c>
      <c r="BG3" s="14">
        <v>1838773.71</v>
      </c>
      <c r="BH3" s="14">
        <v>0</v>
      </c>
      <c r="BI3" s="14">
        <v>0</v>
      </c>
      <c r="BJ3" s="14">
        <v>4588771.8600000003</v>
      </c>
      <c r="BK3" s="14">
        <v>347749581.02999997</v>
      </c>
      <c r="BL3" s="29">
        <f t="shared" ref="BL3:BL25" si="14">SUM(BM3:BU3)</f>
        <v>347749581.02999997</v>
      </c>
      <c r="BM3" s="14">
        <v>0</v>
      </c>
      <c r="BN3" s="14">
        <v>148568.20000000001</v>
      </c>
      <c r="BO3" s="14">
        <v>28657051.850000001</v>
      </c>
      <c r="BP3" s="14">
        <v>24114699.899999999</v>
      </c>
      <c r="BQ3" s="14">
        <v>46046060.460000001</v>
      </c>
      <c r="BR3" s="14">
        <v>117384806.05</v>
      </c>
      <c r="BS3" s="14">
        <v>93389967.620000005</v>
      </c>
      <c r="BT3" s="14">
        <v>9560460.8100000005</v>
      </c>
      <c r="BU3" s="14">
        <v>28447966.140000001</v>
      </c>
      <c r="BV3" s="14">
        <v>308312798.44</v>
      </c>
      <c r="BW3" s="29">
        <f t="shared" ref="BW3:BW25" si="15">SUM(BX3:CA3)</f>
        <v>308312798.44000006</v>
      </c>
      <c r="BX3" s="14">
        <v>74149590.269999996</v>
      </c>
      <c r="BY3" s="14">
        <v>135167030.33000001</v>
      </c>
      <c r="BZ3" s="14">
        <v>0</v>
      </c>
      <c r="CA3" s="14">
        <v>98996177.840000004</v>
      </c>
      <c r="CB3" s="14">
        <v>43120093.93</v>
      </c>
      <c r="CC3" s="14">
        <v>27264681.68</v>
      </c>
      <c r="CD3" s="14">
        <v>15855412.25</v>
      </c>
      <c r="CE3" s="14">
        <v>0</v>
      </c>
      <c r="CF3" s="14">
        <v>36591376.93</v>
      </c>
      <c r="CG3" s="14">
        <v>924876.99</v>
      </c>
      <c r="CH3" s="14">
        <v>13240640.640000001</v>
      </c>
      <c r="CI3" s="14">
        <v>88956808.109999999</v>
      </c>
      <c r="CJ3" s="14">
        <v>5685959.25</v>
      </c>
      <c r="CK3" s="14">
        <v>347866.4</v>
      </c>
      <c r="CL3" s="14">
        <v>42370652.780000001</v>
      </c>
      <c r="CM3" s="14">
        <v>4627957.2699999996</v>
      </c>
      <c r="CN3" s="14">
        <v>1198647.02</v>
      </c>
      <c r="CO3" s="14">
        <v>2572256709.27</v>
      </c>
      <c r="CP3" s="14">
        <v>0</v>
      </c>
      <c r="CQ3" s="14">
        <v>-57387275.340000004</v>
      </c>
      <c r="CR3" s="14"/>
      <c r="CS3" s="14"/>
      <c r="CT3" s="14">
        <v>2421261464.9100003</v>
      </c>
      <c r="CU3" s="14">
        <v>150995244.36000001</v>
      </c>
      <c r="CV3" s="14">
        <v>-27135951.899999999</v>
      </c>
      <c r="CW3" s="14"/>
      <c r="CX3" s="14">
        <v>2460789914.2199998</v>
      </c>
      <c r="CY3" s="14">
        <v>2616195600.4000001</v>
      </c>
      <c r="CZ3" s="14">
        <v>2602348215.3899999</v>
      </c>
      <c r="DA3" s="14">
        <v>1040</v>
      </c>
      <c r="DB3" s="14">
        <v>27135951.899999999</v>
      </c>
      <c r="DC3" s="14">
        <v>0</v>
      </c>
      <c r="DD3" s="20">
        <f t="shared" si="1"/>
        <v>1.1563212771466049</v>
      </c>
      <c r="DE3" s="20"/>
      <c r="DF3" s="20"/>
      <c r="DG3" s="20">
        <f t="shared" si="2"/>
        <v>-6.5470976354837047</v>
      </c>
      <c r="DH3" s="21">
        <f t="shared" si="3"/>
        <v>-148.74804678760293</v>
      </c>
      <c r="DI3" s="20"/>
      <c r="DJ3" s="24">
        <f t="shared" si="4"/>
        <v>-2164842.7856442309</v>
      </c>
      <c r="DK3" s="24">
        <f t="shared" ref="DK3:DK25" si="16">DB3/DA3</f>
        <v>26092.261442307692</v>
      </c>
      <c r="DL3" s="24">
        <f t="shared" si="5"/>
        <v>12.328104682636425</v>
      </c>
      <c r="DM3" s="24">
        <f t="shared" si="6"/>
        <v>87.448458851958492</v>
      </c>
      <c r="DN3" s="24">
        <f t="shared" si="7"/>
        <v>9.5756536014596403</v>
      </c>
      <c r="DO3" s="24">
        <f t="shared" si="8"/>
        <v>92.478979825522259</v>
      </c>
      <c r="DP3" s="24">
        <f t="shared" si="9"/>
        <v>2502257.8994134613</v>
      </c>
      <c r="DQ3" s="20">
        <f t="shared" si="10"/>
        <v>76.531939450243058</v>
      </c>
      <c r="DR3" s="20">
        <f t="shared" ref="DR3:DR25" si="17">(CY3-CZ3)/CY3*100</f>
        <v>0.5292947135865167</v>
      </c>
      <c r="DS3" s="20">
        <f t="shared" si="11"/>
        <v>0</v>
      </c>
    </row>
    <row r="4" spans="1:123" ht="18" customHeight="1" x14ac:dyDescent="0.3">
      <c r="A4" s="35" t="s">
        <v>1</v>
      </c>
      <c r="B4" s="14">
        <v>9248775072.6800003</v>
      </c>
      <c r="C4" s="14">
        <v>3244046973.5500002</v>
      </c>
      <c r="D4" s="14">
        <v>2719640728.7800002</v>
      </c>
      <c r="E4" s="14">
        <v>6453614.7999999998</v>
      </c>
      <c r="F4" s="14">
        <v>10617059.390000001</v>
      </c>
      <c r="G4" s="14">
        <v>420054191.99000001</v>
      </c>
      <c r="H4" s="14">
        <v>365709156.75</v>
      </c>
      <c r="I4" s="29">
        <f t="shared" si="12"/>
        <v>365709156.75</v>
      </c>
      <c r="J4" s="14">
        <v>8174845.6600000001</v>
      </c>
      <c r="K4" s="14">
        <v>66317296.399999999</v>
      </c>
      <c r="L4" s="14">
        <v>11917559.75</v>
      </c>
      <c r="M4" s="14">
        <v>279299454.94</v>
      </c>
      <c r="N4" s="14">
        <v>12343970.41</v>
      </c>
      <c r="O4" s="14">
        <v>3622100100.71</v>
      </c>
      <c r="P4" s="14">
        <v>5523734422.6999998</v>
      </c>
      <c r="Q4" s="14">
        <v>997167600</v>
      </c>
      <c r="R4" s="29">
        <f t="shared" si="13"/>
        <v>997167600</v>
      </c>
      <c r="S4" s="14">
        <v>192632000</v>
      </c>
      <c r="T4" s="14">
        <v>283835700</v>
      </c>
      <c r="U4" s="14">
        <v>21311300</v>
      </c>
      <c r="V4" s="14">
        <v>10035700</v>
      </c>
      <c r="W4" s="14">
        <v>176678300</v>
      </c>
      <c r="X4" s="14">
        <v>312674600</v>
      </c>
      <c r="Y4" s="14">
        <v>0</v>
      </c>
      <c r="Z4" s="14">
        <v>4526566822.6999998</v>
      </c>
      <c r="AA4" s="14">
        <v>0</v>
      </c>
      <c r="AB4" s="14">
        <v>2168535421.1900001</v>
      </c>
      <c r="AC4" s="14">
        <v>531461236.24000001</v>
      </c>
      <c r="AD4" s="14">
        <v>151109763.46000001</v>
      </c>
      <c r="AE4" s="14">
        <v>24773709.420000002</v>
      </c>
      <c r="AF4" s="14">
        <v>0</v>
      </c>
      <c r="AG4" s="14">
        <v>0</v>
      </c>
      <c r="AH4" s="14">
        <v>10288300</v>
      </c>
      <c r="AI4" s="14">
        <v>0</v>
      </c>
      <c r="AJ4" s="14">
        <v>0</v>
      </c>
      <c r="AK4" s="14">
        <v>21405028.5</v>
      </c>
      <c r="AL4" s="14">
        <v>48271306</v>
      </c>
      <c r="AM4" s="14">
        <v>14575879.83</v>
      </c>
      <c r="AN4" s="14">
        <v>0</v>
      </c>
      <c r="AO4" s="14">
        <v>0</v>
      </c>
      <c r="AP4" s="14">
        <v>53929500</v>
      </c>
      <c r="AQ4" s="14">
        <v>0</v>
      </c>
      <c r="AR4" s="14">
        <v>35603.599999999999</v>
      </c>
      <c r="AS4" s="14"/>
      <c r="AT4" s="14">
        <v>12593700</v>
      </c>
      <c r="AU4" s="14">
        <v>38063626.060000002</v>
      </c>
      <c r="AV4" s="14">
        <v>569878</v>
      </c>
      <c r="AW4" s="14">
        <v>1450273718.3299999</v>
      </c>
      <c r="AX4" s="14">
        <v>680152.07</v>
      </c>
      <c r="AY4" s="14">
        <f t="shared" si="0"/>
        <v>4526566822.6999998</v>
      </c>
      <c r="AZ4" s="14">
        <v>9145834523.4099998</v>
      </c>
      <c r="BA4" s="14">
        <v>0</v>
      </c>
      <c r="BB4" s="14">
        <v>924620</v>
      </c>
      <c r="BC4" s="14">
        <v>0</v>
      </c>
      <c r="BD4" s="14">
        <v>0</v>
      </c>
      <c r="BE4" s="14">
        <v>56843555.619999997</v>
      </c>
      <c r="BF4" s="14">
        <v>38845348.649999999</v>
      </c>
      <c r="BG4" s="14">
        <v>6327025</v>
      </c>
      <c r="BH4" s="14">
        <v>0</v>
      </c>
      <c r="BI4" s="14">
        <v>0</v>
      </c>
      <c r="BJ4" s="14">
        <v>8937996.9800000004</v>
      </c>
      <c r="BK4" s="14">
        <v>867109321.99000001</v>
      </c>
      <c r="BL4" s="29">
        <f t="shared" si="14"/>
        <v>867109321.99000001</v>
      </c>
      <c r="BM4" s="14">
        <v>0</v>
      </c>
      <c r="BN4" s="14">
        <v>0</v>
      </c>
      <c r="BO4" s="14">
        <v>66899622.880000003</v>
      </c>
      <c r="BP4" s="14">
        <v>10913103.810000001</v>
      </c>
      <c r="BQ4" s="14">
        <v>172123612.62</v>
      </c>
      <c r="BR4" s="14">
        <v>326047559.04000002</v>
      </c>
      <c r="BS4" s="14">
        <v>160822763.00999999</v>
      </c>
      <c r="BT4" s="14">
        <v>14787558.359999999</v>
      </c>
      <c r="BU4" s="14">
        <v>115515102.27</v>
      </c>
      <c r="BV4" s="14">
        <v>2931883387.71</v>
      </c>
      <c r="BW4" s="29">
        <f t="shared" si="15"/>
        <v>2931883387.71</v>
      </c>
      <c r="BX4" s="14">
        <v>1472120694.8099999</v>
      </c>
      <c r="BY4" s="14">
        <v>555298855.42999995</v>
      </c>
      <c r="BZ4" s="14">
        <v>268990780.83999997</v>
      </c>
      <c r="CA4" s="14">
        <v>635473056.63</v>
      </c>
      <c r="CB4" s="14">
        <v>184427787.72</v>
      </c>
      <c r="CC4" s="14">
        <v>110477697.36</v>
      </c>
      <c r="CD4" s="14">
        <v>73950090.359999999</v>
      </c>
      <c r="CE4" s="14">
        <v>249768</v>
      </c>
      <c r="CF4" s="14">
        <v>111699067.98</v>
      </c>
      <c r="CG4" s="14">
        <v>4553098.3499999996</v>
      </c>
      <c r="CH4" s="14">
        <v>15407536.310000001</v>
      </c>
      <c r="CI4" s="14">
        <v>76846574.299999997</v>
      </c>
      <c r="CJ4" s="14">
        <v>2381349.6</v>
      </c>
      <c r="CK4" s="14">
        <v>1025457.22</v>
      </c>
      <c r="CL4" s="14">
        <v>29870088.489999998</v>
      </c>
      <c r="CM4" s="14">
        <v>43512604.590000004</v>
      </c>
      <c r="CN4" s="14">
        <v>35581463.369999997</v>
      </c>
      <c r="CO4" s="14">
        <v>9153603384.25</v>
      </c>
      <c r="CP4" s="14">
        <v>0</v>
      </c>
      <c r="CQ4" s="14">
        <v>-4803003508.9399996</v>
      </c>
      <c r="CR4" s="14"/>
      <c r="CS4" s="14"/>
      <c r="CT4" s="14">
        <v>8746544573.6000004</v>
      </c>
      <c r="CU4" s="14">
        <v>407058810.64999998</v>
      </c>
      <c r="CV4" s="14">
        <v>-95091609.480000004</v>
      </c>
      <c r="CW4" s="14"/>
      <c r="CX4" s="14">
        <v>7958204266.9799995</v>
      </c>
      <c r="CY4" s="14">
        <v>9508780728</v>
      </c>
      <c r="CZ4" s="14">
        <v>9248775072.6800003</v>
      </c>
      <c r="DA4" s="14">
        <v>3307.8</v>
      </c>
      <c r="DB4" s="14">
        <v>95091609.480000004</v>
      </c>
      <c r="DC4" s="14">
        <v>149696100</v>
      </c>
      <c r="DD4" s="20">
        <f t="shared" si="1"/>
        <v>1.0290193856171077</v>
      </c>
      <c r="DE4" s="20"/>
      <c r="DF4" s="20"/>
      <c r="DG4" s="20">
        <f t="shared" si="2"/>
        <v>-1.4230292180078912</v>
      </c>
      <c r="DH4" s="21">
        <f t="shared" si="3"/>
        <v>-31.976327480519288</v>
      </c>
      <c r="DI4" s="20"/>
      <c r="DJ4" s="24">
        <f t="shared" si="4"/>
        <v>-1675992.277027027</v>
      </c>
      <c r="DK4" s="24">
        <f t="shared" si="16"/>
        <v>28747.690150553237</v>
      </c>
      <c r="DL4" s="24">
        <f t="shared" si="5"/>
        <v>39.029559070615477</v>
      </c>
      <c r="DM4" s="24">
        <f t="shared" si="6"/>
        <v>59.723956732568674</v>
      </c>
      <c r="DN4" s="24">
        <f t="shared" si="7"/>
        <v>35.440108527444146</v>
      </c>
      <c r="DO4" s="24">
        <f t="shared" si="8"/>
        <v>69.409306891241201</v>
      </c>
      <c r="DP4" s="24">
        <f t="shared" si="9"/>
        <v>2796050.2668480561</v>
      </c>
      <c r="DQ4" s="20">
        <f t="shared" si="10"/>
        <v>89.562598585116575</v>
      </c>
      <c r="DR4" s="20">
        <f t="shared" si="17"/>
        <v>2.7343742879081741</v>
      </c>
      <c r="DS4" s="20">
        <f t="shared" si="11"/>
        <v>4.1469865164425679</v>
      </c>
    </row>
    <row r="5" spans="1:123" s="9" customFormat="1" x14ac:dyDescent="0.3">
      <c r="A5" s="35" t="s">
        <v>2</v>
      </c>
      <c r="B5" s="14">
        <v>7308354972.6599998</v>
      </c>
      <c r="C5" s="14">
        <v>4235310999.9000001</v>
      </c>
      <c r="D5" s="14">
        <v>3804064736</v>
      </c>
      <c r="E5" s="14">
        <v>19899078.66</v>
      </c>
      <c r="F5" s="14">
        <v>9300895.0500000007</v>
      </c>
      <c r="G5" s="14">
        <v>290375006.91000003</v>
      </c>
      <c r="H5" s="14">
        <v>342862895.86000001</v>
      </c>
      <c r="I5" s="29">
        <f t="shared" si="12"/>
        <v>342862895.86000001</v>
      </c>
      <c r="J5" s="14">
        <v>2950139.75</v>
      </c>
      <c r="K5" s="14">
        <v>83812939.219999999</v>
      </c>
      <c r="L5" s="14">
        <v>4066454.06</v>
      </c>
      <c r="M5" s="14">
        <v>252033362.83000001</v>
      </c>
      <c r="N5" s="14">
        <v>747221.23</v>
      </c>
      <c r="O5" s="14">
        <v>4578921116.9899998</v>
      </c>
      <c r="P5" s="14">
        <v>2722056900.6099997</v>
      </c>
      <c r="Q5" s="14">
        <v>936578100</v>
      </c>
      <c r="R5" s="29">
        <f>S5+T5+U5+V5+W5+X5+Y5</f>
        <v>936578100</v>
      </c>
      <c r="S5" s="14">
        <v>803430100</v>
      </c>
      <c r="T5" s="14">
        <v>58673200</v>
      </c>
      <c r="U5" s="14">
        <v>0</v>
      </c>
      <c r="V5" s="14">
        <v>17536200</v>
      </c>
      <c r="W5" s="14">
        <v>356700</v>
      </c>
      <c r="X5" s="14">
        <v>52993600</v>
      </c>
      <c r="Y5" s="14">
        <v>3588300</v>
      </c>
      <c r="Z5" s="14">
        <v>1785478800.6099999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95999981.739999995</v>
      </c>
      <c r="AG5" s="14">
        <v>51937457</v>
      </c>
      <c r="AH5" s="14">
        <v>16187300</v>
      </c>
      <c r="AI5" s="14">
        <v>13500000</v>
      </c>
      <c r="AJ5" s="14">
        <v>0</v>
      </c>
      <c r="AK5" s="14">
        <v>31289200</v>
      </c>
      <c r="AL5" s="14">
        <v>83369700</v>
      </c>
      <c r="AM5" s="14">
        <v>19190718.899999999</v>
      </c>
      <c r="AN5" s="14">
        <v>0</v>
      </c>
      <c r="AO5" s="14">
        <v>0</v>
      </c>
      <c r="AP5" s="14">
        <v>0</v>
      </c>
      <c r="AQ5" s="14">
        <v>318847650</v>
      </c>
      <c r="AR5" s="14">
        <v>21953.66</v>
      </c>
      <c r="AS5" s="14">
        <v>0</v>
      </c>
      <c r="AT5" s="14">
        <v>0</v>
      </c>
      <c r="AU5" s="14">
        <v>0</v>
      </c>
      <c r="AV5" s="14">
        <v>0</v>
      </c>
      <c r="AW5" s="14">
        <v>1155134839.3099999</v>
      </c>
      <c r="AX5" s="14">
        <v>0</v>
      </c>
      <c r="AY5" s="14">
        <f t="shared" si="0"/>
        <v>1785478800.6099999</v>
      </c>
      <c r="AZ5" s="14">
        <v>7300978017.5999994</v>
      </c>
      <c r="BA5" s="14">
        <v>0</v>
      </c>
      <c r="BB5" s="14">
        <v>0</v>
      </c>
      <c r="BC5" s="14">
        <v>0</v>
      </c>
      <c r="BD5" s="14">
        <v>0</v>
      </c>
      <c r="BE5" s="14">
        <v>0</v>
      </c>
      <c r="BF5" s="14">
        <v>0</v>
      </c>
      <c r="BG5" s="14">
        <v>1944069.29</v>
      </c>
      <c r="BH5" s="14">
        <v>0</v>
      </c>
      <c r="BI5" s="14">
        <v>5432885.7699999996</v>
      </c>
      <c r="BJ5" s="14">
        <v>17547037.050000001</v>
      </c>
      <c r="BK5" s="14">
        <v>1155807790.8400002</v>
      </c>
      <c r="BL5" s="29">
        <f t="shared" si="14"/>
        <v>1155807790.8400002</v>
      </c>
      <c r="BM5" s="14">
        <v>0</v>
      </c>
      <c r="BN5" s="14">
        <v>1110000.1000000001</v>
      </c>
      <c r="BO5" s="14">
        <v>56521684.759999998</v>
      </c>
      <c r="BP5" s="14">
        <v>50080607.5</v>
      </c>
      <c r="BQ5" s="14">
        <v>219181473.29000002</v>
      </c>
      <c r="BR5" s="14">
        <v>514673238.63999999</v>
      </c>
      <c r="BS5" s="14">
        <v>186090321.22</v>
      </c>
      <c r="BT5" s="14">
        <v>17716365.949999999</v>
      </c>
      <c r="BU5" s="14">
        <v>110434099.38000011</v>
      </c>
      <c r="BV5" s="14">
        <v>2102730590.9299998</v>
      </c>
      <c r="BW5" s="29">
        <f t="shared" si="15"/>
        <v>2102730590.9299998</v>
      </c>
      <c r="BX5" s="14">
        <v>61581052.170000002</v>
      </c>
      <c r="BY5" s="14">
        <v>787534180.32999992</v>
      </c>
      <c r="BZ5" s="14">
        <v>345163641.07999998</v>
      </c>
      <c r="CA5" s="14">
        <v>908451717.3499999</v>
      </c>
      <c r="CB5" s="14">
        <v>337195867.25</v>
      </c>
      <c r="CC5" s="14">
        <v>233296569.75</v>
      </c>
      <c r="CD5" s="14">
        <v>103899297.5</v>
      </c>
      <c r="CE5" s="14">
        <v>1187007440.4100001</v>
      </c>
      <c r="CF5" s="14">
        <v>174627794.54999998</v>
      </c>
      <c r="CG5" s="14">
        <v>5361059.8399999999</v>
      </c>
      <c r="CH5" s="14">
        <v>92457566.230000004</v>
      </c>
      <c r="CI5" s="14">
        <v>275174394.67000002</v>
      </c>
      <c r="CJ5" s="14">
        <v>94980</v>
      </c>
      <c r="CK5" s="14">
        <v>3078532.12</v>
      </c>
      <c r="CL5" s="14">
        <v>15692583.510000002</v>
      </c>
      <c r="CM5" s="14">
        <v>15159578.220000001</v>
      </c>
      <c r="CN5" s="14">
        <v>56028072.189999998</v>
      </c>
      <c r="CO5" s="14">
        <v>7024483257.1500006</v>
      </c>
      <c r="CP5" s="14">
        <v>0</v>
      </c>
      <c r="CQ5" s="14">
        <v>-283875215.50999999</v>
      </c>
      <c r="CR5" s="17"/>
      <c r="CS5" s="17"/>
      <c r="CT5" s="58"/>
      <c r="CU5" s="58"/>
      <c r="CV5" s="14">
        <v>-283875215.50999999</v>
      </c>
      <c r="CW5" s="17"/>
      <c r="CX5" s="14">
        <v>6224050158.8400002</v>
      </c>
      <c r="CY5" s="58"/>
      <c r="CZ5" s="14">
        <v>7308354972.6599998</v>
      </c>
      <c r="DA5" s="14">
        <v>4375.3999999999996</v>
      </c>
      <c r="DB5" s="14">
        <v>283875215.50999999</v>
      </c>
      <c r="DC5" s="58"/>
      <c r="DD5" s="20">
        <f t="shared" si="1"/>
        <v>100</v>
      </c>
      <c r="DE5" s="22"/>
      <c r="DF5" s="22"/>
      <c r="DG5" s="20">
        <f t="shared" si="2"/>
        <v>1</v>
      </c>
      <c r="DH5" s="21">
        <f t="shared" si="3"/>
        <v>1</v>
      </c>
      <c r="DI5" s="22"/>
      <c r="DJ5" s="24">
        <f t="shared" si="4"/>
        <v>1046344.0818576589</v>
      </c>
      <c r="DK5" s="24">
        <f t="shared" si="16"/>
        <v>64879.831674818306</v>
      </c>
      <c r="DL5" s="24">
        <f t="shared" si="5"/>
        <v>62.643014917674364</v>
      </c>
      <c r="DM5" s="24">
        <f t="shared" si="6"/>
        <v>37.245822223920534</v>
      </c>
      <c r="DN5" s="24">
        <f t="shared" si="7"/>
        <v>60.293559609370696</v>
      </c>
      <c r="DO5" s="24">
        <f t="shared" si="8"/>
        <v>43.734494921186808</v>
      </c>
      <c r="DP5" s="24">
        <f t="shared" si="9"/>
        <v>1670328.4208666638</v>
      </c>
      <c r="DQ5" s="20">
        <f t="shared" si="10"/>
        <v>92.495827984128383</v>
      </c>
      <c r="DR5" s="20" t="e">
        <f t="shared" si="17"/>
        <v>#DIV/0!</v>
      </c>
      <c r="DS5" s="20">
        <f t="shared" si="11"/>
        <v>0</v>
      </c>
    </row>
    <row r="6" spans="1:123" x14ac:dyDescent="0.3">
      <c r="A6" s="35" t="s">
        <v>3</v>
      </c>
      <c r="B6" s="14">
        <v>2918030503.21</v>
      </c>
      <c r="C6" s="14">
        <v>406695050.14999998</v>
      </c>
      <c r="D6" s="14">
        <v>312556907.79000002</v>
      </c>
      <c r="E6" s="14">
        <v>3512460.74</v>
      </c>
      <c r="F6" s="14">
        <v>9699685.7599999998</v>
      </c>
      <c r="G6" s="14">
        <v>68744289.049999997</v>
      </c>
      <c r="H6" s="14">
        <v>129104202.40000001</v>
      </c>
      <c r="I6" s="29">
        <f t="shared" si="12"/>
        <v>129104202.40000001</v>
      </c>
      <c r="J6" s="14">
        <v>8756583.0800000001</v>
      </c>
      <c r="K6" s="14">
        <v>23389050.82</v>
      </c>
      <c r="L6" s="14">
        <v>543026.53</v>
      </c>
      <c r="M6" s="14">
        <v>96415541.969999999</v>
      </c>
      <c r="N6" s="14">
        <v>320649.71000000002</v>
      </c>
      <c r="O6" s="14">
        <v>536119902.25999999</v>
      </c>
      <c r="P6" s="14">
        <v>2381884311.9499998</v>
      </c>
      <c r="Q6" s="14">
        <v>814563000</v>
      </c>
      <c r="R6" s="29">
        <f t="shared" si="13"/>
        <v>814563000</v>
      </c>
      <c r="S6" s="14">
        <v>566266000</v>
      </c>
      <c r="T6" s="14">
        <v>143366300</v>
      </c>
      <c r="U6" s="14">
        <v>9498500</v>
      </c>
      <c r="V6" s="14">
        <v>10434000</v>
      </c>
      <c r="W6" s="14">
        <v>76425800</v>
      </c>
      <c r="X6" s="14">
        <v>8572400</v>
      </c>
      <c r="Y6" s="14">
        <v>0</v>
      </c>
      <c r="Z6" s="14">
        <v>1567321311.95</v>
      </c>
      <c r="AA6" s="14">
        <v>0</v>
      </c>
      <c r="AB6" s="14">
        <v>1091136408.22</v>
      </c>
      <c r="AC6" s="14">
        <v>172488447.38</v>
      </c>
      <c r="AD6" s="14">
        <v>52815125.93</v>
      </c>
      <c r="AE6" s="14">
        <v>54513265.950000003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8064291.8099999996</v>
      </c>
      <c r="AL6" s="14">
        <v>5573553.5</v>
      </c>
      <c r="AM6" s="14">
        <v>0</v>
      </c>
      <c r="AN6" s="14">
        <v>0</v>
      </c>
      <c r="AO6" s="14">
        <v>0</v>
      </c>
      <c r="AP6" s="14">
        <v>18812600</v>
      </c>
      <c r="AQ6" s="14">
        <v>3723505.88</v>
      </c>
      <c r="AR6" s="14">
        <v>40503.699999999997</v>
      </c>
      <c r="AS6" s="14"/>
      <c r="AT6" s="14">
        <v>0</v>
      </c>
      <c r="AU6" s="14">
        <v>17934115.050000001</v>
      </c>
      <c r="AV6" s="14">
        <v>100051.71</v>
      </c>
      <c r="AW6" s="14">
        <v>141565132.25</v>
      </c>
      <c r="AX6" s="14">
        <v>554310.56999999995</v>
      </c>
      <c r="AY6" s="14">
        <f t="shared" si="0"/>
        <v>1567321311.95</v>
      </c>
      <c r="AZ6" s="14">
        <v>2918004214.21</v>
      </c>
      <c r="BA6" s="14">
        <v>0</v>
      </c>
      <c r="BB6" s="14">
        <v>21164</v>
      </c>
      <c r="BC6" s="14">
        <v>0</v>
      </c>
      <c r="BD6" s="14">
        <v>0</v>
      </c>
      <c r="BE6" s="14">
        <v>0</v>
      </c>
      <c r="BF6" s="14">
        <v>0</v>
      </c>
      <c r="BG6" s="14">
        <v>5125</v>
      </c>
      <c r="BH6" s="14">
        <v>0</v>
      </c>
      <c r="BI6" s="14">
        <v>0</v>
      </c>
      <c r="BJ6" s="14">
        <v>6436884.6200000001</v>
      </c>
      <c r="BK6" s="14">
        <v>405661435.94</v>
      </c>
      <c r="BL6" s="29">
        <f t="shared" si="14"/>
        <v>405661435.94</v>
      </c>
      <c r="BM6" s="14">
        <v>0</v>
      </c>
      <c r="BN6" s="14">
        <v>0</v>
      </c>
      <c r="BO6" s="14">
        <v>12961376.59</v>
      </c>
      <c r="BP6" s="14">
        <v>22109395.690000001</v>
      </c>
      <c r="BQ6" s="14">
        <v>88631362.920000002</v>
      </c>
      <c r="BR6" s="14">
        <v>135083147.77000001</v>
      </c>
      <c r="BS6" s="14">
        <v>109311753.95999999</v>
      </c>
      <c r="BT6" s="14">
        <v>10043219.369999999</v>
      </c>
      <c r="BU6" s="14">
        <v>27521179.640000001</v>
      </c>
      <c r="BV6" s="14">
        <v>435880509.85000002</v>
      </c>
      <c r="BW6" s="29">
        <f t="shared" si="15"/>
        <v>435880509.85000002</v>
      </c>
      <c r="BX6" s="14">
        <v>137957293.30000001</v>
      </c>
      <c r="BY6" s="14">
        <v>151096969.02000001</v>
      </c>
      <c r="BZ6" s="14">
        <v>0</v>
      </c>
      <c r="CA6" s="14">
        <v>146826247.52999997</v>
      </c>
      <c r="CB6" s="14">
        <v>136084856.30000001</v>
      </c>
      <c r="CC6" s="14">
        <v>65494732.530000001</v>
      </c>
      <c r="CD6" s="14">
        <v>70590123.770000011</v>
      </c>
      <c r="CE6" s="14">
        <v>0</v>
      </c>
      <c r="CF6" s="14">
        <v>44187360.890000001</v>
      </c>
      <c r="CG6" s="14">
        <v>1056600.3999999999</v>
      </c>
      <c r="CH6" s="14">
        <v>21262779.039999999</v>
      </c>
      <c r="CI6" s="14">
        <v>7119265.8899999997</v>
      </c>
      <c r="CJ6" s="14">
        <v>373320.99</v>
      </c>
      <c r="CK6" s="14">
        <v>458645.48</v>
      </c>
      <c r="CL6" s="14">
        <v>8530095</v>
      </c>
      <c r="CM6" s="14">
        <v>1428443.16</v>
      </c>
      <c r="CN6" s="14">
        <v>8751566.0700000003</v>
      </c>
      <c r="CO6" s="14">
        <v>2882617074.5100002</v>
      </c>
      <c r="CP6" s="14">
        <v>0</v>
      </c>
      <c r="CQ6" s="14">
        <v>-1834665181.4100001</v>
      </c>
      <c r="CR6" s="14"/>
      <c r="CS6" s="14"/>
      <c r="CT6" s="14">
        <v>2811266807.5699997</v>
      </c>
      <c r="CU6" s="14">
        <v>71350266.939999998</v>
      </c>
      <c r="CV6" s="14">
        <v>-34787857.020000003</v>
      </c>
      <c r="CW6" s="14"/>
      <c r="CX6" s="14">
        <v>2719208313.4099998</v>
      </c>
      <c r="CY6" s="14">
        <v>3000663711</v>
      </c>
      <c r="CZ6" s="14">
        <v>2918030503.21</v>
      </c>
      <c r="DA6" s="14">
        <v>1268.9000000000001</v>
      </c>
      <c r="DB6" s="14">
        <v>34787857.020000003</v>
      </c>
      <c r="DC6" s="14">
        <v>0</v>
      </c>
      <c r="DD6" s="20">
        <f t="shared" si="1"/>
        <v>1.2136072142166969</v>
      </c>
      <c r="DE6" s="20"/>
      <c r="DF6" s="20"/>
      <c r="DG6" s="20">
        <f t="shared" si="2"/>
        <v>-4.2468658628963958</v>
      </c>
      <c r="DH6" s="21">
        <f t="shared" si="3"/>
        <v>-221.51779656997039</v>
      </c>
      <c r="DI6" s="20"/>
      <c r="DJ6" s="24">
        <f t="shared" si="4"/>
        <v>-1849489.9692331937</v>
      </c>
      <c r="DK6" s="24">
        <f t="shared" si="16"/>
        <v>27415.759334856964</v>
      </c>
      <c r="DL6" s="24">
        <f t="shared" si="5"/>
        <v>18.361674148388449</v>
      </c>
      <c r="DM6" s="24">
        <f t="shared" si="6"/>
        <v>81.626436369660667</v>
      </c>
      <c r="DN6" s="24">
        <f t="shared" si="7"/>
        <v>14.108535391199394</v>
      </c>
      <c r="DO6" s="24">
        <f t="shared" si="8"/>
        <v>87.594771618030919</v>
      </c>
      <c r="DP6" s="24">
        <f t="shared" si="9"/>
        <v>2299653.6395381824</v>
      </c>
      <c r="DQ6" s="20">
        <f t="shared" si="10"/>
        <v>75.858972673013483</v>
      </c>
      <c r="DR6" s="20">
        <f t="shared" si="17"/>
        <v>2.7538310103554271</v>
      </c>
      <c r="DS6" s="20">
        <f t="shared" si="11"/>
        <v>0</v>
      </c>
    </row>
    <row r="7" spans="1:123" s="9" customFormat="1" ht="15" x14ac:dyDescent="0.25">
      <c r="A7" s="35" t="s">
        <v>4</v>
      </c>
      <c r="B7" s="14">
        <v>892649524.65999997</v>
      </c>
      <c r="C7" s="14">
        <v>246806437.62</v>
      </c>
      <c r="D7" s="14">
        <v>223980794.22</v>
      </c>
      <c r="E7" s="14">
        <v>635720.97</v>
      </c>
      <c r="F7" s="14">
        <v>7403599.5999999996</v>
      </c>
      <c r="G7" s="14">
        <v>13382439.5</v>
      </c>
      <c r="H7" s="14">
        <v>70062328.510000005</v>
      </c>
      <c r="I7" s="29">
        <f t="shared" si="12"/>
        <v>70062328.510000005</v>
      </c>
      <c r="J7" s="14">
        <v>799564.48</v>
      </c>
      <c r="K7" s="14">
        <v>23727293.039999999</v>
      </c>
      <c r="L7" s="14">
        <v>783643.53</v>
      </c>
      <c r="M7" s="14">
        <v>44751827.460000001</v>
      </c>
      <c r="N7" s="14">
        <v>3317503.77</v>
      </c>
      <c r="O7" s="14">
        <v>320186269.89999998</v>
      </c>
      <c r="P7" s="14">
        <v>570463648.27999997</v>
      </c>
      <c r="Q7" s="14">
        <v>535444800</v>
      </c>
      <c r="R7" s="29">
        <f t="shared" si="13"/>
        <v>535444800</v>
      </c>
      <c r="S7" s="14">
        <v>510577600</v>
      </c>
      <c r="T7" s="14">
        <v>8481300</v>
      </c>
      <c r="U7" s="14">
        <v>0</v>
      </c>
      <c r="V7" s="14">
        <v>14092200</v>
      </c>
      <c r="W7" s="14">
        <v>2293700</v>
      </c>
      <c r="X7" s="14">
        <v>0</v>
      </c>
      <c r="Y7" s="14">
        <v>0</v>
      </c>
      <c r="Z7" s="14">
        <v>35018848.280000001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8442675.3699999992</v>
      </c>
      <c r="AL7" s="14">
        <v>0</v>
      </c>
      <c r="AM7" s="14">
        <v>4414447.34</v>
      </c>
      <c r="AN7" s="14">
        <v>0</v>
      </c>
      <c r="AO7" s="14">
        <v>0</v>
      </c>
      <c r="AP7" s="14">
        <v>22117700</v>
      </c>
      <c r="AQ7" s="14">
        <v>0</v>
      </c>
      <c r="AR7" s="14">
        <v>44025.57</v>
      </c>
      <c r="AS7" s="14"/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f t="shared" si="0"/>
        <v>35018848.280000001</v>
      </c>
      <c r="AZ7" s="14">
        <v>890649918.17999995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427030.48</v>
      </c>
      <c r="BG7" s="14">
        <v>22176</v>
      </c>
      <c r="BH7" s="14">
        <v>1550400</v>
      </c>
      <c r="BI7" s="14">
        <v>0</v>
      </c>
      <c r="BJ7" s="14">
        <v>4399606.8899999997</v>
      </c>
      <c r="BK7" s="14">
        <v>289929647.05000001</v>
      </c>
      <c r="BL7" s="29">
        <f t="shared" si="14"/>
        <v>289929647.05000001</v>
      </c>
      <c r="BM7" s="14">
        <v>0</v>
      </c>
      <c r="BN7" s="14">
        <v>0</v>
      </c>
      <c r="BO7" s="14">
        <v>11049821.939999999</v>
      </c>
      <c r="BP7" s="14">
        <v>11237893.279999999</v>
      </c>
      <c r="BQ7" s="14">
        <v>53863858.380000003</v>
      </c>
      <c r="BR7" s="14">
        <v>101649989.34</v>
      </c>
      <c r="BS7" s="14">
        <v>36198540.780000001</v>
      </c>
      <c r="BT7" s="14">
        <v>12023386.76</v>
      </c>
      <c r="BU7" s="14">
        <v>63906156.57</v>
      </c>
      <c r="BV7" s="14">
        <v>363154453.51999998</v>
      </c>
      <c r="BW7" s="29">
        <f t="shared" si="15"/>
        <v>363154453.51999998</v>
      </c>
      <c r="BX7" s="14">
        <v>98068666.760000005</v>
      </c>
      <c r="BY7" s="14">
        <v>146588353.06999999</v>
      </c>
      <c r="BZ7" s="14">
        <v>0</v>
      </c>
      <c r="CA7" s="14">
        <v>118497433.69000001</v>
      </c>
      <c r="CB7" s="14">
        <v>75340105.920000002</v>
      </c>
      <c r="CC7" s="14">
        <v>27837442.640000001</v>
      </c>
      <c r="CD7" s="14">
        <v>47502663.280000001</v>
      </c>
      <c r="CE7" s="14">
        <v>0</v>
      </c>
      <c r="CF7" s="14">
        <v>43089812.939999998</v>
      </c>
      <c r="CG7" s="14">
        <v>555466.80000000005</v>
      </c>
      <c r="CH7" s="14">
        <v>19901927.129999999</v>
      </c>
      <c r="CI7" s="14">
        <v>4620149.6100000003</v>
      </c>
      <c r="CJ7" s="14">
        <v>1173165</v>
      </c>
      <c r="CK7" s="14">
        <v>0</v>
      </c>
      <c r="CL7" s="14">
        <v>19313512.079999998</v>
      </c>
      <c r="CM7" s="14">
        <v>327085.25</v>
      </c>
      <c r="CN7" s="14">
        <v>15082.06</v>
      </c>
      <c r="CO7" s="14">
        <v>849724742.88</v>
      </c>
      <c r="CP7" s="14">
        <v>0</v>
      </c>
      <c r="CQ7" s="14">
        <v>-42214705.810000002</v>
      </c>
      <c r="CR7" s="14"/>
      <c r="CS7" s="14"/>
      <c r="CT7" s="58"/>
      <c r="CU7" s="58"/>
      <c r="CV7" s="14">
        <v>-42214705.810000002</v>
      </c>
      <c r="CW7" s="14"/>
      <c r="CX7" s="14">
        <v>812491379.13</v>
      </c>
      <c r="CY7" s="14">
        <v>894263192</v>
      </c>
      <c r="CZ7" s="14">
        <v>892649524.65999997</v>
      </c>
      <c r="DA7" s="14">
        <v>1254.4000000000001</v>
      </c>
      <c r="DB7" s="14">
        <v>42214705.810000002</v>
      </c>
      <c r="DC7" s="14">
        <v>0</v>
      </c>
      <c r="DD7" s="20">
        <f t="shared" si="1"/>
        <v>100</v>
      </c>
      <c r="DE7" s="23"/>
      <c r="DF7" s="23"/>
      <c r="DG7" s="20">
        <f t="shared" si="2"/>
        <v>1</v>
      </c>
      <c r="DH7" s="21">
        <f t="shared" si="3"/>
        <v>1</v>
      </c>
      <c r="DI7" s="23"/>
      <c r="DJ7" s="24">
        <f t="shared" si="4"/>
        <v>252605.84034598211</v>
      </c>
      <c r="DK7" s="24">
        <f t="shared" si="16"/>
        <v>33653.305014349491</v>
      </c>
      <c r="DL7" s="24">
        <f t="shared" si="5"/>
        <v>35.497556137801304</v>
      </c>
      <c r="DM7" s="24">
        <f t="shared" si="6"/>
        <v>63.906789005156654</v>
      </c>
      <c r="DN7" s="24">
        <f t="shared" si="7"/>
        <v>29.045457330510448</v>
      </c>
      <c r="DO7" s="24">
        <f t="shared" si="8"/>
        <v>70.211655524375089</v>
      </c>
      <c r="DP7" s="24">
        <f t="shared" si="9"/>
        <v>711614.73585778056</v>
      </c>
      <c r="DQ7" s="20">
        <f t="shared" si="10"/>
        <v>77.082142746808643</v>
      </c>
      <c r="DR7" s="20">
        <f t="shared" si="17"/>
        <v>0.18044657931085162</v>
      </c>
      <c r="DS7" s="20">
        <f t="shared" si="11"/>
        <v>0</v>
      </c>
    </row>
    <row r="8" spans="1:123" ht="15" x14ac:dyDescent="0.25">
      <c r="A8" s="35" t="s">
        <v>5</v>
      </c>
      <c r="B8" s="14">
        <v>1722482873.52</v>
      </c>
      <c r="C8" s="14">
        <v>840431917.32000005</v>
      </c>
      <c r="D8" s="14">
        <v>675093869.19000006</v>
      </c>
      <c r="E8" s="14">
        <v>522870.66</v>
      </c>
      <c r="F8" s="14">
        <v>3274239.12</v>
      </c>
      <c r="G8" s="14">
        <v>138766204.19999999</v>
      </c>
      <c r="H8" s="14">
        <v>150869749.93000001</v>
      </c>
      <c r="I8" s="29">
        <f t="shared" si="12"/>
        <v>150869749.93000001</v>
      </c>
      <c r="J8" s="14">
        <v>1134369.1399999999</v>
      </c>
      <c r="K8" s="14">
        <v>33653205.329999998</v>
      </c>
      <c r="L8" s="14">
        <v>1478802.33</v>
      </c>
      <c r="M8" s="14">
        <v>114603373.13</v>
      </c>
      <c r="N8" s="14">
        <v>257389.11</v>
      </c>
      <c r="O8" s="14">
        <v>991559056.36000001</v>
      </c>
      <c r="P8" s="14">
        <v>730923817.15999997</v>
      </c>
      <c r="Q8" s="14">
        <v>621832500</v>
      </c>
      <c r="R8" s="29">
        <f t="shared" si="13"/>
        <v>621832500</v>
      </c>
      <c r="S8" s="14">
        <v>568508000</v>
      </c>
      <c r="T8" s="14">
        <v>8128200</v>
      </c>
      <c r="U8" s="14">
        <v>0</v>
      </c>
      <c r="V8" s="14">
        <v>5169100</v>
      </c>
      <c r="W8" s="14">
        <v>9596600</v>
      </c>
      <c r="X8" s="14">
        <v>30430600</v>
      </c>
      <c r="Y8" s="14">
        <v>0</v>
      </c>
      <c r="Z8" s="14">
        <v>109091317.16</v>
      </c>
      <c r="AA8" s="14">
        <v>0</v>
      </c>
      <c r="AB8" s="14">
        <v>0</v>
      </c>
      <c r="AC8" s="14">
        <v>0</v>
      </c>
      <c r="AD8" s="14">
        <v>0</v>
      </c>
      <c r="AE8" s="14">
        <v>32266831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12536361.59</v>
      </c>
      <c r="AL8" s="14">
        <v>0</v>
      </c>
      <c r="AM8" s="14">
        <v>7867583.4800000004</v>
      </c>
      <c r="AN8" s="14">
        <v>0</v>
      </c>
      <c r="AO8" s="14">
        <v>0</v>
      </c>
      <c r="AP8" s="14">
        <v>23490000</v>
      </c>
      <c r="AQ8" s="14">
        <v>17568827.940000001</v>
      </c>
      <c r="AR8" s="14">
        <v>283571.08</v>
      </c>
      <c r="AS8" s="14"/>
      <c r="AT8" s="14">
        <v>4078142.07</v>
      </c>
      <c r="AU8" s="14">
        <v>0</v>
      </c>
      <c r="AV8" s="14">
        <v>0</v>
      </c>
      <c r="AW8" s="14">
        <v>11000000</v>
      </c>
      <c r="AX8" s="14">
        <v>0</v>
      </c>
      <c r="AY8" s="14">
        <f t="shared" si="0"/>
        <v>109091317.16</v>
      </c>
      <c r="AZ8" s="14">
        <v>1722482873.52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12980852.720000001</v>
      </c>
      <c r="BK8" s="14">
        <v>661462242.5</v>
      </c>
      <c r="BL8" s="29">
        <f t="shared" si="14"/>
        <v>661462242.50000012</v>
      </c>
      <c r="BM8" s="14">
        <v>0</v>
      </c>
      <c r="BN8" s="14">
        <v>0</v>
      </c>
      <c r="BO8" s="14">
        <v>76807101.030000001</v>
      </c>
      <c r="BP8" s="14">
        <v>22711590.379999999</v>
      </c>
      <c r="BQ8" s="14">
        <v>168903559.50999999</v>
      </c>
      <c r="BR8" s="14">
        <v>235226761.22</v>
      </c>
      <c r="BS8" s="14">
        <v>73531168.700000003</v>
      </c>
      <c r="BT8" s="14">
        <v>23327410.949999999</v>
      </c>
      <c r="BU8" s="14">
        <v>60954650.709999993</v>
      </c>
      <c r="BV8" s="14">
        <v>675476986.91999996</v>
      </c>
      <c r="BW8" s="29">
        <f t="shared" si="15"/>
        <v>675476986.92000008</v>
      </c>
      <c r="BX8" s="14">
        <v>107254190.98</v>
      </c>
      <c r="BY8" s="14">
        <v>131589016.63</v>
      </c>
      <c r="BZ8" s="14">
        <v>0</v>
      </c>
      <c r="CA8" s="14">
        <v>436633779.31000012</v>
      </c>
      <c r="CB8" s="14">
        <v>166781386.61000001</v>
      </c>
      <c r="CC8" s="14">
        <v>94813032.5</v>
      </c>
      <c r="CD8" s="14">
        <v>71968354.110000014</v>
      </c>
      <c r="CE8" s="14">
        <v>14622100</v>
      </c>
      <c r="CF8" s="14">
        <v>57887518.289999999</v>
      </c>
      <c r="CG8" s="14">
        <v>1361860.92</v>
      </c>
      <c r="CH8" s="14">
        <v>21800309.93</v>
      </c>
      <c r="CI8" s="14">
        <v>27241805.140000001</v>
      </c>
      <c r="CJ8" s="14">
        <v>644998.86</v>
      </c>
      <c r="CK8" s="14">
        <v>0</v>
      </c>
      <c r="CL8" s="14">
        <v>19052579.73</v>
      </c>
      <c r="CM8" s="14">
        <v>584173.4</v>
      </c>
      <c r="CN8" s="14">
        <v>34808632</v>
      </c>
      <c r="CO8" s="14">
        <v>1710960006.27</v>
      </c>
      <c r="CP8" s="14">
        <v>0</v>
      </c>
      <c r="CQ8" s="14">
        <v>-17657605.960000001</v>
      </c>
      <c r="CR8" s="14"/>
      <c r="CS8" s="14"/>
      <c r="CT8" s="14">
        <v>1552989374.75</v>
      </c>
      <c r="CU8" s="14">
        <v>157970631.52000001</v>
      </c>
      <c r="CV8" s="14">
        <v>-9948595.25</v>
      </c>
      <c r="CW8" s="14"/>
      <c r="CX8" s="14">
        <v>1542458381.6700001</v>
      </c>
      <c r="CY8" s="14">
        <v>1708075805</v>
      </c>
      <c r="CZ8" s="14">
        <v>1722482873.52</v>
      </c>
      <c r="DA8" s="14">
        <v>1785.2</v>
      </c>
      <c r="DB8" s="14">
        <v>9948595.25</v>
      </c>
      <c r="DC8" s="14">
        <v>0</v>
      </c>
      <c r="DD8" s="20">
        <f t="shared" si="1"/>
        <v>0.66896846564588941</v>
      </c>
      <c r="DE8" s="20"/>
      <c r="DF8" s="20"/>
      <c r="DG8" s="20">
        <f t="shared" si="2"/>
        <v>-0.56661632483499691</v>
      </c>
      <c r="DH8" s="21">
        <f t="shared" si="3"/>
        <v>-612.74248319985259</v>
      </c>
      <c r="DI8" s="20"/>
      <c r="DJ8" s="24">
        <f t="shared" si="4"/>
        <v>-403124.76978489803</v>
      </c>
      <c r="DK8" s="24">
        <f t="shared" si="16"/>
        <v>5572.8183116737619</v>
      </c>
      <c r="DL8" s="24">
        <f t="shared" si="5"/>
        <v>57.550741577140549</v>
      </c>
      <c r="DM8" s="24">
        <f t="shared" si="6"/>
        <v>42.434315510279184</v>
      </c>
      <c r="DN8" s="24">
        <f t="shared" si="7"/>
        <v>49.120488745508098</v>
      </c>
      <c r="DO8" s="24">
        <f t="shared" si="8"/>
        <v>47.386939307149284</v>
      </c>
      <c r="DP8" s="24">
        <f t="shared" si="9"/>
        <v>964868.29123907688</v>
      </c>
      <c r="DQ8" s="20">
        <f t="shared" si="10"/>
        <v>84.758634589573958</v>
      </c>
      <c r="DR8" s="20">
        <f t="shared" si="17"/>
        <v>-0.84346774761556786</v>
      </c>
      <c r="DS8" s="20">
        <f t="shared" si="11"/>
        <v>0</v>
      </c>
    </row>
    <row r="9" spans="1:123" s="10" customFormat="1" ht="15" x14ac:dyDescent="0.25">
      <c r="A9" s="35" t="s">
        <v>22</v>
      </c>
      <c r="B9" s="14">
        <v>1179357414.04</v>
      </c>
      <c r="C9" s="14">
        <v>401099032.20999998</v>
      </c>
      <c r="D9" s="14">
        <v>277160430.75</v>
      </c>
      <c r="E9" s="14">
        <v>789119.27</v>
      </c>
      <c r="F9" s="14">
        <v>33837884.079999998</v>
      </c>
      <c r="G9" s="14">
        <v>65064663.490000002</v>
      </c>
      <c r="H9" s="14">
        <v>108608060.23999999</v>
      </c>
      <c r="I9" s="29">
        <f t="shared" si="12"/>
        <v>108608060.24000001</v>
      </c>
      <c r="J9" s="14">
        <v>3382177.18</v>
      </c>
      <c r="K9" s="14">
        <v>25250338.27</v>
      </c>
      <c r="L9" s="14">
        <v>1447935.23</v>
      </c>
      <c r="M9" s="14">
        <v>78527609.560000002</v>
      </c>
      <c r="N9" s="14">
        <v>592246.32999999996</v>
      </c>
      <c r="O9" s="14">
        <v>510299338.77999997</v>
      </c>
      <c r="P9" s="14">
        <v>667677917.80999994</v>
      </c>
      <c r="Q9" s="14">
        <v>481896996.67000002</v>
      </c>
      <c r="R9" s="29">
        <f t="shared" si="13"/>
        <v>481896996.67000002</v>
      </c>
      <c r="S9" s="14">
        <v>471273500</v>
      </c>
      <c r="T9" s="14">
        <v>8612400</v>
      </c>
      <c r="U9" s="14">
        <v>332996.67</v>
      </c>
      <c r="V9" s="14">
        <v>0</v>
      </c>
      <c r="W9" s="14">
        <v>518900</v>
      </c>
      <c r="X9" s="14">
        <v>1159200</v>
      </c>
      <c r="Y9" s="14">
        <v>0</v>
      </c>
      <c r="Z9" s="14">
        <v>185780921.13999999</v>
      </c>
      <c r="AA9" s="14">
        <v>119999999.98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4240000</v>
      </c>
      <c r="AI9" s="14">
        <v>0</v>
      </c>
      <c r="AJ9" s="14">
        <v>0</v>
      </c>
      <c r="AK9" s="14">
        <v>0</v>
      </c>
      <c r="AL9" s="14">
        <v>0</v>
      </c>
      <c r="AM9" s="14">
        <v>6010324.5</v>
      </c>
      <c r="AN9" s="14">
        <v>0</v>
      </c>
      <c r="AO9" s="14">
        <v>0</v>
      </c>
      <c r="AP9" s="14">
        <v>28934600</v>
      </c>
      <c r="AQ9" s="14">
        <v>26051191.670000002</v>
      </c>
      <c r="AR9" s="14">
        <v>162423.01</v>
      </c>
      <c r="AS9" s="14"/>
      <c r="AT9" s="14">
        <v>0</v>
      </c>
      <c r="AU9" s="14">
        <v>0</v>
      </c>
      <c r="AV9" s="14">
        <v>382381.98</v>
      </c>
      <c r="AW9" s="14">
        <v>0</v>
      </c>
      <c r="AX9" s="14">
        <v>0</v>
      </c>
      <c r="AY9" s="14">
        <f>SUM(AA9:AX9)</f>
        <v>185780921.14000002</v>
      </c>
      <c r="AZ9" s="14">
        <v>1177977256.5899999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1380157.45</v>
      </c>
      <c r="BH9" s="14">
        <v>0</v>
      </c>
      <c r="BI9" s="14">
        <v>0</v>
      </c>
      <c r="BJ9" s="14">
        <v>4018937.01</v>
      </c>
      <c r="BK9" s="14">
        <v>305920880.20999998</v>
      </c>
      <c r="BL9" s="29">
        <f t="shared" si="14"/>
        <v>305920880.20999998</v>
      </c>
      <c r="BM9" s="14">
        <v>0</v>
      </c>
      <c r="BN9" s="14">
        <v>0</v>
      </c>
      <c r="BO9" s="14">
        <v>5931737.6399999997</v>
      </c>
      <c r="BP9" s="14">
        <v>6239969.3899999997</v>
      </c>
      <c r="BQ9" s="14">
        <v>69854841.510000005</v>
      </c>
      <c r="BR9" s="14">
        <v>110479181.91</v>
      </c>
      <c r="BS9" s="14">
        <v>51438527.390000001</v>
      </c>
      <c r="BT9" s="14">
        <v>11358751.380000001</v>
      </c>
      <c r="BU9" s="14">
        <v>50617870.989999995</v>
      </c>
      <c r="BV9" s="14">
        <v>435291694.08999997</v>
      </c>
      <c r="BW9" s="29">
        <f t="shared" si="15"/>
        <v>435291694.08999997</v>
      </c>
      <c r="BX9" s="14">
        <v>123563223.55</v>
      </c>
      <c r="BY9" s="14">
        <v>200692616.13999999</v>
      </c>
      <c r="BZ9" s="14">
        <v>0</v>
      </c>
      <c r="CA9" s="14">
        <v>111035854.39999999</v>
      </c>
      <c r="CB9" s="14">
        <v>58706039.25</v>
      </c>
      <c r="CC9" s="14">
        <v>32228290.620000001</v>
      </c>
      <c r="CD9" s="14">
        <v>26477748.629999999</v>
      </c>
      <c r="CE9" s="14">
        <v>356754.1</v>
      </c>
      <c r="CF9" s="14">
        <v>49310976.539999999</v>
      </c>
      <c r="CG9" s="14">
        <v>5016595.07</v>
      </c>
      <c r="CH9" s="14">
        <v>16243745.609999999</v>
      </c>
      <c r="CI9" s="14">
        <v>38257038.479999997</v>
      </c>
      <c r="CJ9" s="14">
        <v>822699.17</v>
      </c>
      <c r="CK9" s="14">
        <v>1676693.59</v>
      </c>
      <c r="CL9" s="14">
        <v>53650760.329999998</v>
      </c>
      <c r="CM9" s="14">
        <v>336128.48</v>
      </c>
      <c r="CN9" s="14">
        <v>132805333.06999999</v>
      </c>
      <c r="CO9" s="14">
        <v>1173840915.6199999</v>
      </c>
      <c r="CP9" s="14">
        <v>0</v>
      </c>
      <c r="CQ9" s="14">
        <v>-37408179.960000001</v>
      </c>
      <c r="CR9" s="14"/>
      <c r="CS9" s="14"/>
      <c r="CT9" s="14">
        <v>1048080238.22</v>
      </c>
      <c r="CU9" s="14">
        <v>125760677.40000001</v>
      </c>
      <c r="CV9" s="14">
        <v>-5216651.5199999996</v>
      </c>
      <c r="CW9" s="14"/>
      <c r="CX9" s="14">
        <v>891557990.49000001</v>
      </c>
      <c r="CY9" s="14">
        <v>1169844930.23</v>
      </c>
      <c r="CZ9" s="14">
        <v>1179357414.04</v>
      </c>
      <c r="DA9" s="14">
        <v>1381.8</v>
      </c>
      <c r="DB9" s="14">
        <v>5216651.5199999996</v>
      </c>
      <c r="DC9" s="14">
        <v>9900000</v>
      </c>
      <c r="DD9" s="20">
        <f t="shared" si="1"/>
        <v>0.46775458858588448</v>
      </c>
      <c r="DE9" s="24"/>
      <c r="DF9" s="24"/>
      <c r="DG9" s="20">
        <f t="shared" si="2"/>
        <v>-1.0562402480652395</v>
      </c>
      <c r="DH9" s="21">
        <f t="shared" si="3"/>
        <v>-211.34522027346293</v>
      </c>
      <c r="DI9" s="24"/>
      <c r="DJ9" s="24">
        <f t="shared" si="4"/>
        <v>-480629.48557678389</v>
      </c>
      <c r="DK9" s="24">
        <f t="shared" si="16"/>
        <v>3775.2580112896221</v>
      </c>
      <c r="DL9" s="24">
        <f t="shared" si="5"/>
        <v>43.219051865197535</v>
      </c>
      <c r="DM9" s="24">
        <f t="shared" si="6"/>
        <v>56.613704197000494</v>
      </c>
      <c r="DN9" s="24">
        <f t="shared" si="7"/>
        <v>34.169794805469635</v>
      </c>
      <c r="DO9" s="24">
        <f t="shared" si="8"/>
        <v>74.888893928598449</v>
      </c>
      <c r="DP9" s="24">
        <f t="shared" si="9"/>
        <v>853493.56928643794</v>
      </c>
      <c r="DQ9" s="20">
        <f t="shared" si="10"/>
        <v>78.600735240795913</v>
      </c>
      <c r="DR9" s="20">
        <f t="shared" si="17"/>
        <v>-0.81314057651467697</v>
      </c>
      <c r="DS9" s="20">
        <f t="shared" si="11"/>
        <v>1.9422919842872592</v>
      </c>
    </row>
    <row r="10" spans="1:123" ht="15" x14ac:dyDescent="0.25">
      <c r="A10" s="35" t="s">
        <v>6</v>
      </c>
      <c r="B10" s="14">
        <v>3707717918.5599999</v>
      </c>
      <c r="C10" s="14">
        <v>794352476.72000003</v>
      </c>
      <c r="D10" s="14">
        <v>702330386.00999999</v>
      </c>
      <c r="E10" s="14">
        <v>1180651.1499999999</v>
      </c>
      <c r="F10" s="14">
        <v>29465653.25</v>
      </c>
      <c r="G10" s="14">
        <v>45561267.990000002</v>
      </c>
      <c r="H10" s="14">
        <v>182660934.53999999</v>
      </c>
      <c r="I10" s="29">
        <f t="shared" si="12"/>
        <v>182660934.53999999</v>
      </c>
      <c r="J10" s="14">
        <v>5548978.25</v>
      </c>
      <c r="K10" s="14">
        <v>39449032.030000001</v>
      </c>
      <c r="L10" s="14">
        <v>950217.54</v>
      </c>
      <c r="M10" s="14">
        <v>136712706.72</v>
      </c>
      <c r="N10" s="14">
        <v>0</v>
      </c>
      <c r="O10" s="14">
        <v>977125411.25999999</v>
      </c>
      <c r="P10" s="14">
        <v>2730033909.3499999</v>
      </c>
      <c r="Q10" s="14">
        <v>627140200</v>
      </c>
      <c r="R10" s="29">
        <f t="shared" si="13"/>
        <v>627140200</v>
      </c>
      <c r="S10" s="14">
        <v>271886000</v>
      </c>
      <c r="T10" s="14">
        <v>174377000</v>
      </c>
      <c r="U10" s="14">
        <v>12446100</v>
      </c>
      <c r="V10" s="14">
        <v>3583700</v>
      </c>
      <c r="W10" s="14">
        <v>95406300</v>
      </c>
      <c r="X10" s="14">
        <v>69441100</v>
      </c>
      <c r="Y10" s="14">
        <v>0</v>
      </c>
      <c r="Z10" s="14">
        <v>2102893709.3499999</v>
      </c>
      <c r="AA10" s="14">
        <v>0</v>
      </c>
      <c r="AB10" s="14">
        <v>1154090682.0999999</v>
      </c>
      <c r="AC10" s="14">
        <v>368903515.49000001</v>
      </c>
      <c r="AD10" s="14">
        <v>54240467.509999998</v>
      </c>
      <c r="AE10" s="14">
        <v>12892706.800000001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11560163.16</v>
      </c>
      <c r="AL10" s="14">
        <v>0</v>
      </c>
      <c r="AM10" s="14">
        <v>7164768.5999999996</v>
      </c>
      <c r="AN10" s="14">
        <v>0</v>
      </c>
      <c r="AO10" s="14">
        <v>0</v>
      </c>
      <c r="AP10" s="14">
        <v>132100500</v>
      </c>
      <c r="AQ10" s="14">
        <v>6476621.0099999998</v>
      </c>
      <c r="AR10" s="14">
        <v>46501.89</v>
      </c>
      <c r="AS10" s="14"/>
      <c r="AT10" s="14">
        <v>0</v>
      </c>
      <c r="AU10" s="14">
        <v>15964003.66</v>
      </c>
      <c r="AV10" s="14">
        <v>183000</v>
      </c>
      <c r="AW10" s="14">
        <v>338488713.61000001</v>
      </c>
      <c r="AX10" s="14">
        <v>782065.52</v>
      </c>
      <c r="AY10" s="14">
        <f t="shared" ref="AY10:AY25" si="18">SUM(AB10:AX10)</f>
        <v>2102893709.3499999</v>
      </c>
      <c r="AZ10" s="14">
        <v>3707159320.6100001</v>
      </c>
      <c r="BA10" s="14">
        <v>0</v>
      </c>
      <c r="BB10" s="14">
        <v>52335.95</v>
      </c>
      <c r="BC10" s="14">
        <v>0</v>
      </c>
      <c r="BD10" s="14">
        <v>0</v>
      </c>
      <c r="BE10" s="14">
        <v>0</v>
      </c>
      <c r="BF10" s="14">
        <v>506262</v>
      </c>
      <c r="BG10" s="14">
        <v>0</v>
      </c>
      <c r="BH10" s="14">
        <v>0</v>
      </c>
      <c r="BI10" s="14">
        <v>0</v>
      </c>
      <c r="BJ10" s="14">
        <v>7032609.1699999999</v>
      </c>
      <c r="BK10" s="14">
        <v>362651985.51999998</v>
      </c>
      <c r="BL10" s="29">
        <f t="shared" si="14"/>
        <v>362651985.51999998</v>
      </c>
      <c r="BM10" s="14">
        <v>0</v>
      </c>
      <c r="BN10" s="14">
        <v>0</v>
      </c>
      <c r="BO10" s="14">
        <v>32760668.890000001</v>
      </c>
      <c r="BP10" s="14">
        <v>0</v>
      </c>
      <c r="BQ10" s="14">
        <v>50640112.82</v>
      </c>
      <c r="BR10" s="14">
        <v>133969098.13</v>
      </c>
      <c r="BS10" s="14">
        <v>100438251.72</v>
      </c>
      <c r="BT10" s="14">
        <v>13365404.390000001</v>
      </c>
      <c r="BU10" s="14">
        <v>31478449.57</v>
      </c>
      <c r="BV10" s="14">
        <v>588387724.45000005</v>
      </c>
      <c r="BW10" s="29">
        <f t="shared" si="15"/>
        <v>588387724.45000005</v>
      </c>
      <c r="BX10" s="14">
        <v>241778762.03</v>
      </c>
      <c r="BY10" s="14">
        <v>192758972.83000001</v>
      </c>
      <c r="BZ10" s="14">
        <v>2834201.54</v>
      </c>
      <c r="CA10" s="54">
        <v>151015788.04999998</v>
      </c>
      <c r="CB10" s="14">
        <v>125208182.34</v>
      </c>
      <c r="CC10" s="14">
        <v>80413141.159999996</v>
      </c>
      <c r="CD10" s="14">
        <v>44795041.180000007</v>
      </c>
      <c r="CE10" s="14">
        <v>0</v>
      </c>
      <c r="CF10" s="14">
        <v>49906683.439999998</v>
      </c>
      <c r="CG10" s="14">
        <v>80088.210000000006</v>
      </c>
      <c r="CH10" s="14">
        <v>22547680.260000002</v>
      </c>
      <c r="CI10" s="14">
        <v>10954733.74</v>
      </c>
      <c r="CJ10" s="14">
        <v>0</v>
      </c>
      <c r="CK10" s="14">
        <v>3324123.96</v>
      </c>
      <c r="CL10" s="14">
        <v>158570045.69999999</v>
      </c>
      <c r="CM10" s="14">
        <v>220000</v>
      </c>
      <c r="CN10" s="14">
        <v>10221581.529999999</v>
      </c>
      <c r="CO10" s="14">
        <v>3669255808.9000001</v>
      </c>
      <c r="CP10" s="14">
        <v>-2450</v>
      </c>
      <c r="CQ10" s="14">
        <v>-2341728679.1500001</v>
      </c>
      <c r="CR10" s="14"/>
      <c r="CS10" s="14"/>
      <c r="CT10" s="14">
        <v>3503365374.3599997</v>
      </c>
      <c r="CU10" s="14">
        <v>165890434.53999999</v>
      </c>
      <c r="CV10" s="14">
        <v>-38555955.450000003</v>
      </c>
      <c r="CW10" s="14"/>
      <c r="CX10" s="14">
        <v>3314364188.4400001</v>
      </c>
      <c r="CY10" s="14">
        <v>3720015940.3299999</v>
      </c>
      <c r="CZ10" s="14">
        <v>3707717918.5599999</v>
      </c>
      <c r="DA10" s="14">
        <v>1722.1</v>
      </c>
      <c r="DB10" s="14">
        <v>38555955.450000003</v>
      </c>
      <c r="DC10" s="14">
        <v>41667900</v>
      </c>
      <c r="DD10" s="20">
        <f t="shared" si="1"/>
        <v>1.0373526385992755</v>
      </c>
      <c r="DE10" s="20"/>
      <c r="DF10" s="20"/>
      <c r="DG10" s="20">
        <f t="shared" si="2"/>
        <v>-2.5857904650888091</v>
      </c>
      <c r="DH10" s="21" t="e">
        <f>(N10-CU10)/N10</f>
        <v>#DIV/0!</v>
      </c>
      <c r="DI10" s="20"/>
      <c r="DJ10" s="24">
        <f t="shared" si="4"/>
        <v>-1563348.4685209915</v>
      </c>
      <c r="DK10" s="24">
        <f t="shared" si="16"/>
        <v>22388.917861912785</v>
      </c>
      <c r="DL10" s="24">
        <f t="shared" si="5"/>
        <v>26.350802103075075</v>
      </c>
      <c r="DM10" s="24">
        <f t="shared" si="6"/>
        <v>73.631111355156378</v>
      </c>
      <c r="DN10" s="24">
        <f t="shared" si="7"/>
        <v>21.648871544830712</v>
      </c>
      <c r="DO10" s="24">
        <f t="shared" si="8"/>
        <v>82.369762468226767</v>
      </c>
      <c r="DP10" s="24">
        <f t="shared" si="9"/>
        <v>2153021.2638987284</v>
      </c>
      <c r="DQ10" s="20">
        <f t="shared" si="10"/>
        <v>81.294833556286818</v>
      </c>
      <c r="DR10" s="20">
        <f t="shared" si="17"/>
        <v>0.33059056647238544</v>
      </c>
      <c r="DS10" s="20">
        <f t="shared" si="11"/>
        <v>4.2648237495801844</v>
      </c>
    </row>
    <row r="11" spans="1:123" ht="15" x14ac:dyDescent="0.25">
      <c r="A11" s="35" t="s">
        <v>7</v>
      </c>
      <c r="B11" s="14">
        <v>2284653124.1999998</v>
      </c>
      <c r="C11" s="14">
        <v>320734778.24000001</v>
      </c>
      <c r="D11" s="14">
        <v>278961819.08999997</v>
      </c>
      <c r="E11" s="14">
        <v>1186757.9099999999</v>
      </c>
      <c r="F11" s="14">
        <v>2894700.82</v>
      </c>
      <c r="G11" s="14">
        <v>34515085.369999997</v>
      </c>
      <c r="H11" s="14">
        <v>87558512.700000003</v>
      </c>
      <c r="I11" s="29">
        <f t="shared" si="12"/>
        <v>87558512.700000003</v>
      </c>
      <c r="J11" s="14">
        <v>3185422.65</v>
      </c>
      <c r="K11" s="14">
        <v>15671164.93</v>
      </c>
      <c r="L11" s="14">
        <v>2862435.8</v>
      </c>
      <c r="M11" s="14">
        <v>65839489.32</v>
      </c>
      <c r="N11" s="14">
        <v>16528482.57</v>
      </c>
      <c r="O11" s="14">
        <v>424821773.50999999</v>
      </c>
      <c r="P11" s="14">
        <v>1858869865.1300001</v>
      </c>
      <c r="Q11" s="14">
        <v>583952300</v>
      </c>
      <c r="R11" s="29">
        <f t="shared" si="13"/>
        <v>583952300</v>
      </c>
      <c r="S11" s="14">
        <v>417343100</v>
      </c>
      <c r="T11" s="14">
        <v>86493500</v>
      </c>
      <c r="U11" s="14">
        <v>15802800</v>
      </c>
      <c r="V11" s="14">
        <v>6019000</v>
      </c>
      <c r="W11" s="14">
        <v>58293900</v>
      </c>
      <c r="X11" s="14">
        <v>0</v>
      </c>
      <c r="Y11" s="14">
        <v>0</v>
      </c>
      <c r="Z11" s="14">
        <v>1274917565.1300001</v>
      </c>
      <c r="AA11" s="14">
        <v>0</v>
      </c>
      <c r="AB11" s="14">
        <v>792745554.48000002</v>
      </c>
      <c r="AC11" s="14">
        <v>122093683.22</v>
      </c>
      <c r="AD11" s="14">
        <v>30839981.73</v>
      </c>
      <c r="AE11" s="14">
        <v>36106141.590000004</v>
      </c>
      <c r="AF11" s="14">
        <v>0</v>
      </c>
      <c r="AG11" s="14">
        <v>38489930</v>
      </c>
      <c r="AH11" s="14">
        <v>2560000</v>
      </c>
      <c r="AI11" s="14">
        <v>0</v>
      </c>
      <c r="AJ11" s="14">
        <v>0</v>
      </c>
      <c r="AK11" s="14">
        <v>7128698.8899999997</v>
      </c>
      <c r="AL11" s="14">
        <v>4393660.09</v>
      </c>
      <c r="AM11" s="14">
        <v>0</v>
      </c>
      <c r="AN11" s="14">
        <v>0</v>
      </c>
      <c r="AO11" s="14">
        <v>11922000</v>
      </c>
      <c r="AP11" s="14">
        <v>28266396.399999999</v>
      </c>
      <c r="AQ11" s="14">
        <v>0</v>
      </c>
      <c r="AR11" s="14">
        <v>103076.07</v>
      </c>
      <c r="AS11" s="14"/>
      <c r="AT11" s="14">
        <v>0</v>
      </c>
      <c r="AU11" s="14">
        <v>18781292.690000001</v>
      </c>
      <c r="AV11" s="14">
        <v>0</v>
      </c>
      <c r="AW11" s="14">
        <v>181014104.65000001</v>
      </c>
      <c r="AX11" s="14">
        <v>473045.32</v>
      </c>
      <c r="AY11" s="14">
        <f t="shared" si="18"/>
        <v>1274917565.1300001</v>
      </c>
      <c r="AZ11" s="14">
        <v>2283691638.6399999</v>
      </c>
      <c r="BA11" s="14">
        <v>0</v>
      </c>
      <c r="BB11" s="14">
        <v>0</v>
      </c>
      <c r="BC11" s="14">
        <v>0</v>
      </c>
      <c r="BD11" s="14">
        <v>0</v>
      </c>
      <c r="BE11" s="14">
        <v>65000</v>
      </c>
      <c r="BF11" s="14">
        <v>802828.56</v>
      </c>
      <c r="BG11" s="14">
        <v>93657</v>
      </c>
      <c r="BH11" s="14">
        <v>0</v>
      </c>
      <c r="BI11" s="14">
        <v>0</v>
      </c>
      <c r="BJ11" s="14">
        <v>4339073.0599999996</v>
      </c>
      <c r="BK11" s="14">
        <v>318427855.94999999</v>
      </c>
      <c r="BL11" s="29">
        <f t="shared" si="14"/>
        <v>318427855.95000005</v>
      </c>
      <c r="BM11" s="14">
        <v>0</v>
      </c>
      <c r="BN11" s="14">
        <v>0</v>
      </c>
      <c r="BO11" s="14">
        <v>29439746.649999999</v>
      </c>
      <c r="BP11" s="14">
        <v>7983337.0800000001</v>
      </c>
      <c r="BQ11" s="14">
        <v>66090812.039999999</v>
      </c>
      <c r="BR11" s="14">
        <v>121785422.17</v>
      </c>
      <c r="BS11" s="14">
        <v>54925540.729999997</v>
      </c>
      <c r="BT11" s="14">
        <v>9309240.6199999992</v>
      </c>
      <c r="BU11" s="14">
        <v>28893756.659999996</v>
      </c>
      <c r="BV11" s="14">
        <v>386375152.88999999</v>
      </c>
      <c r="BW11" s="29">
        <f t="shared" si="15"/>
        <v>386375152.88999999</v>
      </c>
      <c r="BX11" s="14">
        <v>135278619.97</v>
      </c>
      <c r="BY11" s="14">
        <v>166161892.88999999</v>
      </c>
      <c r="BZ11" s="14">
        <v>0</v>
      </c>
      <c r="CA11" s="54">
        <v>84934640.029999986</v>
      </c>
      <c r="CB11" s="14">
        <v>85755958.170000002</v>
      </c>
      <c r="CC11" s="14">
        <v>53527823.189999998</v>
      </c>
      <c r="CD11" s="14">
        <v>32228134.980000004</v>
      </c>
      <c r="CE11" s="14">
        <v>42978244.100000001</v>
      </c>
      <c r="CF11" s="14">
        <v>33141785.77</v>
      </c>
      <c r="CG11" s="14">
        <v>1045272.78</v>
      </c>
      <c r="CH11" s="14">
        <v>14649760.52</v>
      </c>
      <c r="CI11" s="14">
        <v>30767616.039999999</v>
      </c>
      <c r="CJ11" s="14">
        <v>69557.600000000006</v>
      </c>
      <c r="CK11" s="14">
        <v>725994.16</v>
      </c>
      <c r="CL11" s="14">
        <v>1388000</v>
      </c>
      <c r="CM11" s="14">
        <v>8130334.2199999997</v>
      </c>
      <c r="CN11" s="14">
        <v>2667992.29</v>
      </c>
      <c r="CO11" s="14">
        <v>2245807944.3200002</v>
      </c>
      <c r="CP11" s="14">
        <v>0</v>
      </c>
      <c r="CQ11" s="14">
        <v>-1351494220.8299999</v>
      </c>
      <c r="CR11" s="14"/>
      <c r="CS11" s="14"/>
      <c r="CT11" s="14">
        <v>2137969682</v>
      </c>
      <c r="CU11" s="14">
        <v>107838262.32000001</v>
      </c>
      <c r="CV11" s="14">
        <v>-38598214.090000004</v>
      </c>
      <c r="CW11" s="14"/>
      <c r="CX11" s="14">
        <v>2102200976.27</v>
      </c>
      <c r="CY11" s="14">
        <v>2351843005</v>
      </c>
      <c r="CZ11" s="14">
        <v>2284653124.1999998</v>
      </c>
      <c r="DA11" s="14">
        <v>995.2</v>
      </c>
      <c r="DB11" s="14">
        <v>38598214.090000004</v>
      </c>
      <c r="DC11" s="14">
        <v>0</v>
      </c>
      <c r="DD11" s="20">
        <f t="shared" si="1"/>
        <v>1.7002659821106074</v>
      </c>
      <c r="DE11" s="20"/>
      <c r="DF11" s="20"/>
      <c r="DG11" s="20">
        <f t="shared" si="2"/>
        <v>-4.2363576121415658</v>
      </c>
      <c r="DH11" s="21">
        <f t="shared" si="3"/>
        <v>-5.5243897534630122</v>
      </c>
      <c r="DI11" s="20"/>
      <c r="DJ11" s="24">
        <f t="shared" si="4"/>
        <v>-1846377.2642483921</v>
      </c>
      <c r="DK11" s="24">
        <f t="shared" si="16"/>
        <v>38784.379109726688</v>
      </c>
      <c r="DL11" s="24">
        <f t="shared" si="5"/>
        <v>17.871128295809417</v>
      </c>
      <c r="DM11" s="24">
        <f t="shared" si="6"/>
        <v>81.363330189606216</v>
      </c>
      <c r="DN11" s="24">
        <f t="shared" si="7"/>
        <v>14.281487384136673</v>
      </c>
      <c r="DO11" s="24">
        <f t="shared" si="8"/>
        <v>88.424935870225426</v>
      </c>
      <c r="DP11" s="24">
        <f t="shared" si="9"/>
        <v>2295672.3514871378</v>
      </c>
      <c r="DQ11" s="20">
        <f t="shared" si="10"/>
        <v>75.49866749766538</v>
      </c>
      <c r="DR11" s="20">
        <f t="shared" si="17"/>
        <v>2.8569033161293089</v>
      </c>
      <c r="DS11" s="20">
        <f t="shared" si="11"/>
        <v>0</v>
      </c>
    </row>
    <row r="12" spans="1:123" s="9" customFormat="1" ht="15" x14ac:dyDescent="0.25">
      <c r="A12" s="35" t="s">
        <v>8</v>
      </c>
      <c r="B12" s="14">
        <v>2339758705.9299998</v>
      </c>
      <c r="C12" s="14">
        <v>875957263.80999994</v>
      </c>
      <c r="D12" s="14">
        <v>746222623.94000006</v>
      </c>
      <c r="E12" s="14">
        <v>1150966.47</v>
      </c>
      <c r="F12" s="14">
        <v>5680815.3600000003</v>
      </c>
      <c r="G12" s="14">
        <v>89712267.590000004</v>
      </c>
      <c r="H12" s="14">
        <v>180244416.49000001</v>
      </c>
      <c r="I12" s="29">
        <f t="shared" si="12"/>
        <v>180244416.49000001</v>
      </c>
      <c r="J12" s="14">
        <v>585057.44999999995</v>
      </c>
      <c r="K12" s="14">
        <v>37990117.490000002</v>
      </c>
      <c r="L12" s="14">
        <v>3645894.5200000005</v>
      </c>
      <c r="M12" s="14">
        <v>138023347.03</v>
      </c>
      <c r="N12" s="14">
        <v>309208.51999999996</v>
      </c>
      <c r="O12" s="14">
        <v>1056510888.8200001</v>
      </c>
      <c r="P12" s="14">
        <v>1280167845.5599999</v>
      </c>
      <c r="Q12" s="14">
        <v>848215743.47000003</v>
      </c>
      <c r="R12" s="29">
        <f t="shared" si="13"/>
        <v>848215743.47000003</v>
      </c>
      <c r="S12" s="14">
        <v>757607300</v>
      </c>
      <c r="T12" s="14">
        <v>11921600</v>
      </c>
      <c r="U12" s="14">
        <v>147043.47</v>
      </c>
      <c r="V12" s="14">
        <v>10318400</v>
      </c>
      <c r="W12" s="14">
        <v>4869000</v>
      </c>
      <c r="X12" s="14">
        <v>63352400</v>
      </c>
      <c r="Y12" s="14">
        <v>0</v>
      </c>
      <c r="Z12" s="14">
        <v>431952102.09000003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39999422</v>
      </c>
      <c r="AH12" s="14">
        <v>5774000</v>
      </c>
      <c r="AI12" s="14">
        <v>0</v>
      </c>
      <c r="AJ12" s="14">
        <v>0</v>
      </c>
      <c r="AK12" s="14">
        <v>0</v>
      </c>
      <c r="AL12" s="14">
        <v>0</v>
      </c>
      <c r="AM12" s="14">
        <v>9944691.8000000007</v>
      </c>
      <c r="AN12" s="14">
        <v>0</v>
      </c>
      <c r="AO12" s="14">
        <v>0</v>
      </c>
      <c r="AP12" s="14">
        <v>21689900</v>
      </c>
      <c r="AQ12" s="14">
        <v>34860852.640000001</v>
      </c>
      <c r="AR12" s="14">
        <v>96196.65</v>
      </c>
      <c r="AS12" s="14">
        <v>0</v>
      </c>
      <c r="AT12" s="14">
        <v>0</v>
      </c>
      <c r="AU12" s="14">
        <v>0</v>
      </c>
      <c r="AV12" s="14">
        <v>0</v>
      </c>
      <c r="AW12" s="14">
        <v>319587039</v>
      </c>
      <c r="AX12" s="14">
        <v>0</v>
      </c>
      <c r="AY12" s="14">
        <f t="shared" si="18"/>
        <v>431952102.09000003</v>
      </c>
      <c r="AZ12" s="14">
        <v>2336678734.3800001</v>
      </c>
      <c r="BA12" s="14">
        <v>0</v>
      </c>
      <c r="BB12" s="14">
        <v>79971.55</v>
      </c>
      <c r="BC12" s="14">
        <v>0</v>
      </c>
      <c r="BD12" s="14">
        <v>0</v>
      </c>
      <c r="BE12" s="14">
        <v>0</v>
      </c>
      <c r="BF12" s="14">
        <v>0</v>
      </c>
      <c r="BG12" s="14">
        <v>3000000</v>
      </c>
      <c r="BH12" s="14">
        <v>0</v>
      </c>
      <c r="BI12" s="14">
        <v>0</v>
      </c>
      <c r="BJ12" s="14">
        <v>13709387.640000001</v>
      </c>
      <c r="BK12" s="14">
        <v>618175991.05999994</v>
      </c>
      <c r="BL12" s="29">
        <f t="shared" si="14"/>
        <v>618175991.05999994</v>
      </c>
      <c r="BM12" s="14">
        <v>0</v>
      </c>
      <c r="BN12" s="14">
        <v>0</v>
      </c>
      <c r="BO12" s="14">
        <v>43216498.060000002</v>
      </c>
      <c r="BP12" s="14">
        <v>30739519.600000001</v>
      </c>
      <c r="BQ12" s="14">
        <v>82479001.929999992</v>
      </c>
      <c r="BR12" s="14">
        <v>319289657.01999998</v>
      </c>
      <c r="BS12" s="14">
        <v>49991046.170000002</v>
      </c>
      <c r="BT12" s="14">
        <v>10439342.119999999</v>
      </c>
      <c r="BU12" s="14">
        <v>82020926.159999967</v>
      </c>
      <c r="BV12" s="14">
        <v>820345396.88999999</v>
      </c>
      <c r="BW12" s="29">
        <f t="shared" si="15"/>
        <v>820345396.88999999</v>
      </c>
      <c r="BX12" s="14">
        <v>215296225.42000002</v>
      </c>
      <c r="BY12" s="14">
        <v>389138992.72000003</v>
      </c>
      <c r="BZ12" s="14">
        <v>0</v>
      </c>
      <c r="CA12" s="54">
        <v>215910178.74999988</v>
      </c>
      <c r="CB12" s="14">
        <v>192262807.04999998</v>
      </c>
      <c r="CC12" s="14">
        <v>124604065.46000001</v>
      </c>
      <c r="CD12" s="14">
        <v>67658741.589999974</v>
      </c>
      <c r="CE12" s="14">
        <v>319830039</v>
      </c>
      <c r="CF12" s="14">
        <v>78947797.939999998</v>
      </c>
      <c r="CG12" s="14">
        <v>3435854.47</v>
      </c>
      <c r="CH12" s="14">
        <v>52755307.950000003</v>
      </c>
      <c r="CI12" s="14">
        <v>95304097</v>
      </c>
      <c r="CJ12" s="14">
        <v>0</v>
      </c>
      <c r="CK12" s="14">
        <v>2937879.3099999996</v>
      </c>
      <c r="CL12" s="14">
        <v>25173418.960000001</v>
      </c>
      <c r="CM12" s="14">
        <v>1357177.4</v>
      </c>
      <c r="CN12" s="14">
        <v>46760429.799999997</v>
      </c>
      <c r="CO12" s="14">
        <v>2347819845.4200001</v>
      </c>
      <c r="CP12" s="14">
        <v>0</v>
      </c>
      <c r="CQ12" s="14">
        <v>12357637.100000024</v>
      </c>
      <c r="CR12" s="17"/>
      <c r="CS12" s="17"/>
      <c r="CT12" s="58"/>
      <c r="CU12" s="58"/>
      <c r="CV12" s="14">
        <v>12357637.100000024</v>
      </c>
      <c r="CW12" s="17"/>
      <c r="CX12" s="14">
        <v>1817483918.51</v>
      </c>
      <c r="CY12" s="58"/>
      <c r="CZ12" s="14">
        <v>2339758705.9299998</v>
      </c>
      <c r="DA12" s="14">
        <v>2256.5</v>
      </c>
      <c r="DB12" s="14">
        <v>-12357637.100000024</v>
      </c>
      <c r="DC12" s="58"/>
      <c r="DD12" s="20">
        <f t="shared" si="1"/>
        <v>100</v>
      </c>
      <c r="DE12" s="25"/>
      <c r="DF12" s="25"/>
      <c r="DG12" s="20">
        <f t="shared" si="2"/>
        <v>1</v>
      </c>
      <c r="DH12" s="21">
        <f t="shared" si="3"/>
        <v>1</v>
      </c>
      <c r="DI12" s="25"/>
      <c r="DJ12" s="24">
        <f t="shared" si="4"/>
        <v>468070.76459118101</v>
      </c>
      <c r="DK12" s="24">
        <f t="shared" si="16"/>
        <v>-5476.4622645690333</v>
      </c>
      <c r="DL12" s="24">
        <f t="shared" si="5"/>
        <v>45.141478803908726</v>
      </c>
      <c r="DM12" s="24">
        <f t="shared" si="6"/>
        <v>54.713669504273213</v>
      </c>
      <c r="DN12" s="24">
        <f t="shared" si="7"/>
        <v>37.309390050466178</v>
      </c>
      <c r="DO12" s="24">
        <f t="shared" si="8"/>
        <v>70.436268102416022</v>
      </c>
      <c r="DP12" s="24">
        <f t="shared" si="9"/>
        <v>1036897.2771681807</v>
      </c>
      <c r="DQ12" s="20">
        <f t="shared" si="10"/>
        <v>82.910386734238244</v>
      </c>
      <c r="DR12" s="20" t="e">
        <f t="shared" si="17"/>
        <v>#DIV/0!</v>
      </c>
      <c r="DS12" s="20">
        <f t="shared" si="11"/>
        <v>0</v>
      </c>
    </row>
    <row r="13" spans="1:123" ht="15" x14ac:dyDescent="0.25">
      <c r="A13" s="35" t="s">
        <v>9</v>
      </c>
      <c r="B13" s="14">
        <v>5187054070.2299995</v>
      </c>
      <c r="C13" s="14">
        <v>836350836.36000001</v>
      </c>
      <c r="D13" s="14">
        <v>707466643.70000005</v>
      </c>
      <c r="E13" s="14">
        <v>1959438.4</v>
      </c>
      <c r="F13" s="14">
        <v>34250133.530000001</v>
      </c>
      <c r="G13" s="14">
        <v>81290860.739999995</v>
      </c>
      <c r="H13" s="14">
        <v>179382159.03999999</v>
      </c>
      <c r="I13" s="29">
        <f t="shared" si="12"/>
        <v>179382159.04000002</v>
      </c>
      <c r="J13" s="14">
        <v>14089434.710000001</v>
      </c>
      <c r="K13" s="14">
        <v>57690596.32</v>
      </c>
      <c r="L13" s="14">
        <v>1606769.47</v>
      </c>
      <c r="M13" s="14">
        <v>105995358.54000001</v>
      </c>
      <c r="N13" s="14">
        <v>5458459.1699999999</v>
      </c>
      <c r="O13" s="14">
        <v>1021191454.5700001</v>
      </c>
      <c r="P13" s="14">
        <v>4164787944.1199999</v>
      </c>
      <c r="Q13" s="14">
        <v>1220228900</v>
      </c>
      <c r="R13" s="29">
        <f t="shared" si="13"/>
        <v>1220228900</v>
      </c>
      <c r="S13" s="14">
        <v>841625000</v>
      </c>
      <c r="T13" s="14">
        <v>182642400</v>
      </c>
      <c r="U13" s="14">
        <v>23963600</v>
      </c>
      <c r="V13" s="14">
        <v>18100700</v>
      </c>
      <c r="W13" s="14">
        <v>140284500</v>
      </c>
      <c r="X13" s="14">
        <v>13612700</v>
      </c>
      <c r="Y13" s="14">
        <v>0</v>
      </c>
      <c r="Z13" s="14">
        <v>2944559044.1199999</v>
      </c>
      <c r="AA13" s="14">
        <v>0</v>
      </c>
      <c r="AB13" s="14">
        <v>2112420587.24</v>
      </c>
      <c r="AC13" s="14">
        <v>311044491.30000001</v>
      </c>
      <c r="AD13" s="14">
        <v>85057433.079999998</v>
      </c>
      <c r="AE13" s="14">
        <v>21960485.77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16338885.02</v>
      </c>
      <c r="AL13" s="14">
        <v>0</v>
      </c>
      <c r="AM13" s="14">
        <v>9548585.5999999996</v>
      </c>
      <c r="AN13" s="14">
        <v>0</v>
      </c>
      <c r="AO13" s="14">
        <v>0</v>
      </c>
      <c r="AP13" s="14">
        <v>37699000</v>
      </c>
      <c r="AQ13" s="14">
        <v>0</v>
      </c>
      <c r="AR13" s="14">
        <v>9309.69</v>
      </c>
      <c r="AS13" s="14"/>
      <c r="AT13" s="14">
        <v>0</v>
      </c>
      <c r="AU13" s="14">
        <v>9143099.9700000007</v>
      </c>
      <c r="AV13" s="14">
        <v>157688</v>
      </c>
      <c r="AW13" s="14">
        <v>340846604.23000002</v>
      </c>
      <c r="AX13" s="14">
        <v>332874.21999999997</v>
      </c>
      <c r="AY13" s="14">
        <f t="shared" si="18"/>
        <v>2944559044.1199994</v>
      </c>
      <c r="AZ13" s="14">
        <v>5185979398.6899996</v>
      </c>
      <c r="BA13" s="14">
        <v>0</v>
      </c>
      <c r="BB13" s="14">
        <v>0</v>
      </c>
      <c r="BC13" s="14">
        <v>0</v>
      </c>
      <c r="BD13" s="14">
        <v>0</v>
      </c>
      <c r="BE13" s="14">
        <v>495233.57</v>
      </c>
      <c r="BF13" s="14">
        <v>281250</v>
      </c>
      <c r="BG13" s="14">
        <v>298187.96999999997</v>
      </c>
      <c r="BH13" s="14">
        <v>0</v>
      </c>
      <c r="BI13" s="14">
        <v>0</v>
      </c>
      <c r="BJ13" s="14">
        <v>14559093.08</v>
      </c>
      <c r="BK13" s="14">
        <v>734128389.12</v>
      </c>
      <c r="BL13" s="29">
        <f t="shared" si="14"/>
        <v>734128389.12</v>
      </c>
      <c r="BM13" s="14">
        <v>0</v>
      </c>
      <c r="BN13" s="14">
        <v>0</v>
      </c>
      <c r="BO13" s="14">
        <v>33858679.280000001</v>
      </c>
      <c r="BP13" s="14">
        <v>8907799.8399999999</v>
      </c>
      <c r="BQ13" s="14">
        <v>121910847.17</v>
      </c>
      <c r="BR13" s="14">
        <v>383042963.08999997</v>
      </c>
      <c r="BS13" s="14">
        <v>141763554.87</v>
      </c>
      <c r="BT13" s="14">
        <v>7517562.5199999996</v>
      </c>
      <c r="BU13" s="14">
        <v>37126982.350000001</v>
      </c>
      <c r="BV13" s="14">
        <v>827156487.32000005</v>
      </c>
      <c r="BW13" s="29">
        <f t="shared" si="15"/>
        <v>827156487.32000005</v>
      </c>
      <c r="BX13" s="14">
        <v>173497647.41</v>
      </c>
      <c r="BY13" s="14">
        <v>475055888.19999999</v>
      </c>
      <c r="BZ13" s="14">
        <v>0</v>
      </c>
      <c r="CA13" s="54">
        <v>178602951.71000001</v>
      </c>
      <c r="CB13" s="14">
        <v>125113981.70999999</v>
      </c>
      <c r="CC13" s="14">
        <v>64349166.609999999</v>
      </c>
      <c r="CD13" s="14">
        <v>60764815.099999994</v>
      </c>
      <c r="CE13" s="14">
        <v>0</v>
      </c>
      <c r="CF13" s="14">
        <v>84561744.170000002</v>
      </c>
      <c r="CG13" s="14">
        <v>4828759.67</v>
      </c>
      <c r="CH13" s="14">
        <v>36959683.530000001</v>
      </c>
      <c r="CI13" s="14">
        <v>5804509.4199999999</v>
      </c>
      <c r="CJ13" s="14">
        <v>1638328.03</v>
      </c>
      <c r="CK13" s="14">
        <v>1848022</v>
      </c>
      <c r="CL13" s="14">
        <v>26905350.170000002</v>
      </c>
      <c r="CM13" s="14">
        <v>4187233.37</v>
      </c>
      <c r="CN13" s="14">
        <v>2498353.1</v>
      </c>
      <c r="CO13" s="14">
        <v>5123486083.6400003</v>
      </c>
      <c r="CP13" s="14">
        <v>-70000</v>
      </c>
      <c r="CQ13" s="14">
        <v>-3308462017.9299998</v>
      </c>
      <c r="CR13" s="14"/>
      <c r="CS13" s="14"/>
      <c r="CT13" s="14">
        <v>5045465684.7200003</v>
      </c>
      <c r="CU13" s="14">
        <v>78020398.920000002</v>
      </c>
      <c r="CV13" s="14">
        <v>-62837752.850000001</v>
      </c>
      <c r="CW13" s="14"/>
      <c r="CX13" s="14">
        <v>4907296132.5299997</v>
      </c>
      <c r="CY13" s="14">
        <v>5241226350</v>
      </c>
      <c r="CZ13" s="14">
        <v>5187054070.2299995</v>
      </c>
      <c r="DA13" s="14">
        <v>2540.6999999999998</v>
      </c>
      <c r="DB13" s="14">
        <v>62837752.850000001</v>
      </c>
      <c r="DC13" s="14">
        <v>32661661.719999999</v>
      </c>
      <c r="DD13" s="20">
        <f t="shared" si="1"/>
        <v>1.2255123183472156</v>
      </c>
      <c r="DE13" s="20"/>
      <c r="DF13" s="20"/>
      <c r="DG13" s="20">
        <f t="shared" si="2"/>
        <v>-3.9673149415935574</v>
      </c>
      <c r="DH13" s="21">
        <f t="shared" si="3"/>
        <v>-13.293484019960161</v>
      </c>
      <c r="DI13" s="20"/>
      <c r="DJ13" s="24">
        <f t="shared" si="4"/>
        <v>-1616780.0559845713</v>
      </c>
      <c r="DK13" s="24">
        <f t="shared" si="16"/>
        <v>24732.456744204355</v>
      </c>
      <c r="DL13" s="24">
        <f t="shared" si="5"/>
        <v>19.58207841382616</v>
      </c>
      <c r="DM13" s="24">
        <f t="shared" si="6"/>
        <v>80.291970890045661</v>
      </c>
      <c r="DN13" s="24">
        <f t="shared" si="7"/>
        <v>16.323862751000416</v>
      </c>
      <c r="DO13" s="24">
        <f t="shared" si="8"/>
        <v>84.869301375802792</v>
      </c>
      <c r="DP13" s="24">
        <f t="shared" si="9"/>
        <v>2041584.6303105443</v>
      </c>
      <c r="DQ13" s="20">
        <f t="shared" si="10"/>
        <v>81.899513809794641</v>
      </c>
      <c r="DR13" s="20">
        <f t="shared" si="17"/>
        <v>1.0335802377624934</v>
      </c>
      <c r="DS13" s="20">
        <f t="shared" si="11"/>
        <v>3.2155755368700705</v>
      </c>
    </row>
    <row r="14" spans="1:123" ht="15" x14ac:dyDescent="0.25">
      <c r="A14" s="35" t="s">
        <v>23</v>
      </c>
      <c r="B14" s="14">
        <v>2550126344.8099999</v>
      </c>
      <c r="C14" s="14">
        <v>397557269.08999997</v>
      </c>
      <c r="D14" s="14">
        <v>349846826.13</v>
      </c>
      <c r="E14" s="14">
        <v>1335164.83</v>
      </c>
      <c r="F14" s="14">
        <v>3055034.81</v>
      </c>
      <c r="G14" s="14">
        <v>40085867.409999996</v>
      </c>
      <c r="H14" s="14">
        <v>212237787.87</v>
      </c>
      <c r="I14" s="29">
        <f t="shared" si="12"/>
        <v>212237787.86999997</v>
      </c>
      <c r="J14" s="14">
        <v>1229972.47</v>
      </c>
      <c r="K14" s="14">
        <v>19462729.489999998</v>
      </c>
      <c r="L14" s="14">
        <v>952599.43</v>
      </c>
      <c r="M14" s="14">
        <v>190592486.47999999</v>
      </c>
      <c r="N14" s="14">
        <v>228508.28</v>
      </c>
      <c r="O14" s="14">
        <v>610023565.24000001</v>
      </c>
      <c r="P14" s="14">
        <v>1938601682.5699999</v>
      </c>
      <c r="Q14" s="14">
        <v>654085400</v>
      </c>
      <c r="R14" s="29">
        <f t="shared" si="13"/>
        <v>654085400</v>
      </c>
      <c r="S14" s="14">
        <v>520067200</v>
      </c>
      <c r="T14" s="14">
        <v>42633900</v>
      </c>
      <c r="U14" s="14">
        <v>16044300</v>
      </c>
      <c r="V14" s="14">
        <v>7986800</v>
      </c>
      <c r="W14" s="14">
        <v>67353200</v>
      </c>
      <c r="X14" s="14">
        <v>0</v>
      </c>
      <c r="Y14" s="14">
        <v>0</v>
      </c>
      <c r="Z14" s="14">
        <v>1284516282.5699999</v>
      </c>
      <c r="AA14" s="14">
        <v>0</v>
      </c>
      <c r="AB14" s="14">
        <v>946103399.82000005</v>
      </c>
      <c r="AC14" s="14">
        <v>112788347.55</v>
      </c>
      <c r="AD14" s="14">
        <v>38926226.670000002</v>
      </c>
      <c r="AE14" s="14">
        <v>17209835.539999999</v>
      </c>
      <c r="AF14" s="14">
        <v>0</v>
      </c>
      <c r="AG14" s="14">
        <v>14092448</v>
      </c>
      <c r="AH14" s="14">
        <v>2326500</v>
      </c>
      <c r="AI14" s="14">
        <v>0</v>
      </c>
      <c r="AJ14" s="14">
        <v>0</v>
      </c>
      <c r="AK14" s="14">
        <v>8323710.4199999999</v>
      </c>
      <c r="AL14" s="14">
        <v>0</v>
      </c>
      <c r="AM14" s="14">
        <v>5169447.88</v>
      </c>
      <c r="AN14" s="14">
        <v>0</v>
      </c>
      <c r="AO14" s="14">
        <v>0</v>
      </c>
      <c r="AP14" s="14">
        <v>14592700</v>
      </c>
      <c r="AQ14" s="14">
        <v>13400000</v>
      </c>
      <c r="AR14" s="14">
        <v>201657.02</v>
      </c>
      <c r="AS14" s="14"/>
      <c r="AT14" s="14">
        <v>9259600</v>
      </c>
      <c r="AU14" s="14">
        <v>13159921.779999999</v>
      </c>
      <c r="AV14" s="14">
        <v>1343653</v>
      </c>
      <c r="AW14" s="14">
        <v>86797461.950000003</v>
      </c>
      <c r="AX14" s="14">
        <v>821372.94</v>
      </c>
      <c r="AY14" s="14">
        <f t="shared" si="18"/>
        <v>1284516282.5700002</v>
      </c>
      <c r="AZ14" s="14">
        <v>2548625247.8099999</v>
      </c>
      <c r="BA14" s="14">
        <v>0</v>
      </c>
      <c r="BB14" s="14">
        <v>0</v>
      </c>
      <c r="BC14" s="14">
        <v>0</v>
      </c>
      <c r="BD14" s="14">
        <v>0</v>
      </c>
      <c r="BE14" s="14">
        <v>161138.54</v>
      </c>
      <c r="BF14" s="14">
        <v>0</v>
      </c>
      <c r="BG14" s="14">
        <v>1339958.46</v>
      </c>
      <c r="BH14" s="14">
        <v>0</v>
      </c>
      <c r="BI14" s="14">
        <v>0</v>
      </c>
      <c r="BJ14" s="14">
        <v>5958295.6799999997</v>
      </c>
      <c r="BK14" s="14">
        <v>447861601.36000001</v>
      </c>
      <c r="BL14" s="29">
        <f t="shared" si="14"/>
        <v>447861601.36000001</v>
      </c>
      <c r="BM14" s="14">
        <v>0</v>
      </c>
      <c r="BN14" s="14">
        <v>0</v>
      </c>
      <c r="BO14" s="14">
        <v>73399270.590000004</v>
      </c>
      <c r="BP14" s="14">
        <v>33371683.640000001</v>
      </c>
      <c r="BQ14" s="14">
        <v>61673344.240000002</v>
      </c>
      <c r="BR14" s="14">
        <v>167289529.65000001</v>
      </c>
      <c r="BS14" s="14">
        <v>77658840.420000002</v>
      </c>
      <c r="BT14" s="14">
        <v>8766151.7300000004</v>
      </c>
      <c r="BU14" s="14">
        <v>25702781.09</v>
      </c>
      <c r="BV14" s="14">
        <v>410360148.80000001</v>
      </c>
      <c r="BW14" s="29">
        <f t="shared" si="15"/>
        <v>410360148.79999995</v>
      </c>
      <c r="BX14" s="14">
        <v>114574476.34999999</v>
      </c>
      <c r="BY14" s="14">
        <v>198498180.16999999</v>
      </c>
      <c r="BZ14" s="14">
        <v>0</v>
      </c>
      <c r="CA14" s="54">
        <v>97287492.280000001</v>
      </c>
      <c r="CB14" s="14">
        <v>71552964.049999997</v>
      </c>
      <c r="CC14" s="14">
        <v>58734929.590000004</v>
      </c>
      <c r="CD14" s="14">
        <v>12818034.459999993</v>
      </c>
      <c r="CE14" s="14">
        <v>24999.86</v>
      </c>
      <c r="CF14" s="14">
        <v>57613426.43</v>
      </c>
      <c r="CG14" s="14">
        <v>500602.26</v>
      </c>
      <c r="CH14" s="14">
        <v>19858850.16</v>
      </c>
      <c r="CI14" s="14">
        <v>115909829.72</v>
      </c>
      <c r="CJ14" s="14">
        <v>0</v>
      </c>
      <c r="CK14" s="14">
        <v>0</v>
      </c>
      <c r="CL14" s="14">
        <v>2315618.52</v>
      </c>
      <c r="CM14" s="14">
        <v>691523.35</v>
      </c>
      <c r="CN14" s="14">
        <v>2398885.66</v>
      </c>
      <c r="CO14" s="14">
        <v>2513905954.54</v>
      </c>
      <c r="CP14" s="14">
        <v>-129340</v>
      </c>
      <c r="CQ14" s="14">
        <v>-1410510669.6700001</v>
      </c>
      <c r="CR14" s="14"/>
      <c r="CS14" s="14"/>
      <c r="CT14" s="14">
        <v>2334902030.8800001</v>
      </c>
      <c r="CU14" s="14">
        <v>179003923.66000003</v>
      </c>
      <c r="CV14" s="14">
        <v>-36404022.520000003</v>
      </c>
      <c r="CW14" s="14"/>
      <c r="CX14" s="14">
        <v>2308307223.8800001</v>
      </c>
      <c r="CY14" s="14">
        <v>2489802345</v>
      </c>
      <c r="CZ14" s="14">
        <v>2550126344.8099999</v>
      </c>
      <c r="DA14" s="14">
        <v>1173.5</v>
      </c>
      <c r="DB14" s="14">
        <v>36404022.520000003</v>
      </c>
      <c r="DC14" s="14">
        <v>0</v>
      </c>
      <c r="DD14" s="20">
        <f t="shared" si="1"/>
        <v>1.420337088149193</v>
      </c>
      <c r="DE14" s="20"/>
      <c r="DF14" s="20"/>
      <c r="DG14" s="20">
        <f t="shared" si="2"/>
        <v>-2.8289946830991775</v>
      </c>
      <c r="DH14" s="21">
        <f t="shared" si="3"/>
        <v>-782.35858840651213</v>
      </c>
      <c r="DI14" s="20"/>
      <c r="DJ14" s="24">
        <f t="shared" si="4"/>
        <v>-1622591.3059906266</v>
      </c>
      <c r="DK14" s="24">
        <f t="shared" si="16"/>
        <v>31021.749058372392</v>
      </c>
      <c r="DL14" s="24">
        <f t="shared" si="5"/>
        <v>23.912346860815383</v>
      </c>
      <c r="DM14" s="24">
        <f t="shared" si="6"/>
        <v>76.019828841634805</v>
      </c>
      <c r="DN14" s="24">
        <f t="shared" si="7"/>
        <v>15.814325447299634</v>
      </c>
      <c r="DO14" s="24">
        <f t="shared" si="8"/>
        <v>83.983694307009642</v>
      </c>
      <c r="DP14" s="24">
        <f t="shared" si="9"/>
        <v>2173094.4565913933</v>
      </c>
      <c r="DQ14" s="20">
        <f t="shared" si="10"/>
        <v>65.170805153009141</v>
      </c>
      <c r="DR14" s="20">
        <f t="shared" si="17"/>
        <v>-2.4228429188823801</v>
      </c>
      <c r="DS14" s="20">
        <f t="shared" si="11"/>
        <v>0</v>
      </c>
    </row>
    <row r="15" spans="1:123" ht="15" x14ac:dyDescent="0.25">
      <c r="A15" s="35" t="s">
        <v>24</v>
      </c>
      <c r="B15" s="14">
        <v>4688408873.0900002</v>
      </c>
      <c r="C15" s="14">
        <v>778532533.28999996</v>
      </c>
      <c r="D15" s="14">
        <v>760147389.58000004</v>
      </c>
      <c r="E15" s="14">
        <v>257220.25</v>
      </c>
      <c r="F15" s="14">
        <v>6709075.54</v>
      </c>
      <c r="G15" s="14">
        <v>8579212.25</v>
      </c>
      <c r="H15" s="14">
        <v>182880089.81999999</v>
      </c>
      <c r="I15" s="29">
        <f t="shared" si="12"/>
        <v>182880089.81999999</v>
      </c>
      <c r="J15" s="14">
        <v>3536344.86</v>
      </c>
      <c r="K15" s="14">
        <v>66804810.770000003</v>
      </c>
      <c r="L15" s="14">
        <v>2649343.7799999998</v>
      </c>
      <c r="M15" s="14">
        <v>109889590.41</v>
      </c>
      <c r="N15" s="14">
        <v>13660425.76</v>
      </c>
      <c r="O15" s="14">
        <v>975073048.87</v>
      </c>
      <c r="P15" s="14">
        <v>3713335824.2199998</v>
      </c>
      <c r="Q15" s="14">
        <v>951903300</v>
      </c>
      <c r="R15" s="29">
        <f t="shared" si="13"/>
        <v>951903300</v>
      </c>
      <c r="S15" s="14">
        <v>648875700</v>
      </c>
      <c r="T15" s="14">
        <v>161485600</v>
      </c>
      <c r="U15" s="14">
        <v>11688400</v>
      </c>
      <c r="V15" s="14">
        <v>4786400</v>
      </c>
      <c r="W15" s="14">
        <v>125067200</v>
      </c>
      <c r="X15" s="14">
        <v>0</v>
      </c>
      <c r="Y15" s="14">
        <v>0</v>
      </c>
      <c r="Z15" s="14">
        <v>2761432524.2199998</v>
      </c>
      <c r="AA15" s="14">
        <v>0</v>
      </c>
      <c r="AB15" s="14">
        <v>1826909170.47</v>
      </c>
      <c r="AC15" s="14">
        <v>213848913.80000001</v>
      </c>
      <c r="AD15" s="14">
        <v>95007721.549999997</v>
      </c>
      <c r="AE15" s="14">
        <v>36146885.450000003</v>
      </c>
      <c r="AF15" s="14">
        <v>0</v>
      </c>
      <c r="AG15" s="14">
        <v>26018950</v>
      </c>
      <c r="AH15" s="14">
        <v>2496000</v>
      </c>
      <c r="AI15" s="14">
        <v>0</v>
      </c>
      <c r="AJ15" s="14">
        <v>0</v>
      </c>
      <c r="AK15" s="14">
        <v>16859793.170000002</v>
      </c>
      <c r="AL15" s="14">
        <v>0</v>
      </c>
      <c r="AM15" s="14">
        <v>10435698.4</v>
      </c>
      <c r="AN15" s="14">
        <v>0</v>
      </c>
      <c r="AO15" s="14">
        <v>6315</v>
      </c>
      <c r="AP15" s="14">
        <v>38658100</v>
      </c>
      <c r="AQ15" s="14">
        <v>147968850.09</v>
      </c>
      <c r="AR15" s="14">
        <v>151958.70000000001</v>
      </c>
      <c r="AS15" s="14"/>
      <c r="AT15" s="14">
        <v>0</v>
      </c>
      <c r="AU15" s="14">
        <v>16988102.879999999</v>
      </c>
      <c r="AV15" s="14">
        <v>0</v>
      </c>
      <c r="AW15" s="14">
        <v>329279244.61000001</v>
      </c>
      <c r="AX15" s="14">
        <v>656820.1</v>
      </c>
      <c r="AY15" s="14">
        <f t="shared" si="18"/>
        <v>2761432524.2200003</v>
      </c>
      <c r="AZ15" s="14">
        <v>4688408873.0900002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14128338.34</v>
      </c>
      <c r="BK15" s="14">
        <v>498414935.00999999</v>
      </c>
      <c r="BL15" s="29">
        <f t="shared" si="14"/>
        <v>498414935.00999999</v>
      </c>
      <c r="BM15" s="14">
        <v>0</v>
      </c>
      <c r="BN15" s="14">
        <v>9536385.1500000004</v>
      </c>
      <c r="BO15" s="14">
        <v>45651738.07</v>
      </c>
      <c r="BP15" s="14">
        <v>18531144.780000001</v>
      </c>
      <c r="BQ15" s="14">
        <v>107589559.17</v>
      </c>
      <c r="BR15" s="14">
        <v>148830061.09999999</v>
      </c>
      <c r="BS15" s="14">
        <v>112838106.68000001</v>
      </c>
      <c r="BT15" s="14">
        <v>12069225.130000001</v>
      </c>
      <c r="BU15" s="14">
        <v>43368714.93</v>
      </c>
      <c r="BV15" s="14">
        <v>698486396.63999999</v>
      </c>
      <c r="BW15" s="29">
        <f t="shared" si="15"/>
        <v>698486396.63999999</v>
      </c>
      <c r="BX15" s="14">
        <v>259697298.27000001</v>
      </c>
      <c r="BY15" s="14">
        <v>251963163.96000001</v>
      </c>
      <c r="BZ15" s="14">
        <v>0</v>
      </c>
      <c r="CA15" s="54">
        <v>186825934.41</v>
      </c>
      <c r="CB15" s="14">
        <v>152838268.65000001</v>
      </c>
      <c r="CC15" s="14">
        <v>61901050.390000001</v>
      </c>
      <c r="CD15" s="14">
        <v>90937218.260000005</v>
      </c>
      <c r="CE15" s="14">
        <v>2625227.27</v>
      </c>
      <c r="CF15" s="14">
        <v>87918379.299999997</v>
      </c>
      <c r="CG15" s="14">
        <v>4882515.55</v>
      </c>
      <c r="CH15" s="14">
        <v>24119087.670000002</v>
      </c>
      <c r="CI15" s="14">
        <v>100497267.56</v>
      </c>
      <c r="CJ15" s="14">
        <v>17505341.5</v>
      </c>
      <c r="CK15" s="14">
        <v>0</v>
      </c>
      <c r="CL15" s="14">
        <v>25491147.390000001</v>
      </c>
      <c r="CM15" s="14">
        <v>40293211.829999998</v>
      </c>
      <c r="CN15" s="14">
        <v>3351628.51</v>
      </c>
      <c r="CO15" s="14">
        <v>4663131896.3900003</v>
      </c>
      <c r="CP15" s="14">
        <v>-775000</v>
      </c>
      <c r="CQ15" s="14">
        <v>-2995750898.1799998</v>
      </c>
      <c r="CR15" s="14"/>
      <c r="CS15" s="14"/>
      <c r="CT15" s="14">
        <v>4256344609.8499999</v>
      </c>
      <c r="CU15" s="14">
        <v>406787286.54000002</v>
      </c>
      <c r="CV15" s="14">
        <v>-22319793.699999999</v>
      </c>
      <c r="CW15" s="14"/>
      <c r="CX15" s="14">
        <v>4454162592.4399996</v>
      </c>
      <c r="CY15" s="14">
        <v>4820306400</v>
      </c>
      <c r="CZ15" s="14">
        <v>4688408873.0900002</v>
      </c>
      <c r="DA15" s="14">
        <v>2395.1999999999998</v>
      </c>
      <c r="DB15" s="14">
        <v>22319793.699999999</v>
      </c>
      <c r="DC15" s="14">
        <v>0</v>
      </c>
      <c r="DD15" s="20">
        <f t="shared" si="1"/>
        <v>0.53913763462658226</v>
      </c>
      <c r="DE15" s="20"/>
      <c r="DF15" s="20"/>
      <c r="DG15" s="20">
        <f t="shared" si="2"/>
        <v>-3.4271777877031373</v>
      </c>
      <c r="DH15" s="21">
        <f t="shared" si="3"/>
        <v>-28.778521818195514</v>
      </c>
      <c r="DI15" s="20"/>
      <c r="DJ15" s="24">
        <f t="shared" si="4"/>
        <v>-1545473.978490314</v>
      </c>
      <c r="DK15" s="24">
        <f t="shared" si="16"/>
        <v>9318.5511439545753</v>
      </c>
      <c r="DL15" s="24">
        <f t="shared" si="5"/>
        <v>20.506159960327</v>
      </c>
      <c r="DM15" s="24">
        <f t="shared" si="6"/>
        <v>79.202474117250858</v>
      </c>
      <c r="DN15" s="24">
        <f t="shared" si="7"/>
        <v>16.695486007863234</v>
      </c>
      <c r="DO15" s="24">
        <f t="shared" si="8"/>
        <v>83.367765481273707</v>
      </c>
      <c r="DP15" s="24">
        <f t="shared" si="9"/>
        <v>1957418.5341892119</v>
      </c>
      <c r="DQ15" s="20">
        <f t="shared" si="10"/>
        <v>79.843508565048708</v>
      </c>
      <c r="DR15" s="20">
        <f t="shared" si="17"/>
        <v>2.7362892721923204</v>
      </c>
      <c r="DS15" s="20">
        <f t="shared" si="11"/>
        <v>0</v>
      </c>
    </row>
    <row r="16" spans="1:123" ht="15" x14ac:dyDescent="0.25">
      <c r="A16" s="35" t="s">
        <v>10</v>
      </c>
      <c r="B16" s="14">
        <v>3153919184.21</v>
      </c>
      <c r="C16" s="14">
        <v>884260853.61000001</v>
      </c>
      <c r="D16" s="14">
        <v>574765005.98000002</v>
      </c>
      <c r="E16" s="14">
        <v>3918817.4</v>
      </c>
      <c r="F16" s="14">
        <v>6613395.8700000001</v>
      </c>
      <c r="G16" s="14">
        <v>266627355.25</v>
      </c>
      <c r="H16" s="14">
        <v>140209731.69</v>
      </c>
      <c r="I16" s="29">
        <f t="shared" si="12"/>
        <v>140209731.69</v>
      </c>
      <c r="J16" s="14">
        <v>10004374.51</v>
      </c>
      <c r="K16" s="14">
        <v>27051151.579999998</v>
      </c>
      <c r="L16" s="14">
        <v>1346780.65</v>
      </c>
      <c r="M16" s="14">
        <v>101807424.95</v>
      </c>
      <c r="N16" s="14">
        <v>1492245.71</v>
      </c>
      <c r="O16" s="14">
        <v>1025962831.01</v>
      </c>
      <c r="P16" s="14">
        <v>2124269678.8399999</v>
      </c>
      <c r="Q16" s="14">
        <v>459624700</v>
      </c>
      <c r="R16" s="29">
        <f t="shared" si="13"/>
        <v>459624700</v>
      </c>
      <c r="S16" s="14">
        <v>215631600</v>
      </c>
      <c r="T16" s="14">
        <v>60284100</v>
      </c>
      <c r="U16" s="14">
        <v>28830200</v>
      </c>
      <c r="V16" s="14">
        <v>9283100</v>
      </c>
      <c r="W16" s="14">
        <v>81951000</v>
      </c>
      <c r="X16" s="14">
        <v>63644700</v>
      </c>
      <c r="Y16" s="14">
        <v>0</v>
      </c>
      <c r="Z16" s="14">
        <v>1664644978.8399999</v>
      </c>
      <c r="AA16" s="14">
        <v>0</v>
      </c>
      <c r="AB16" s="14">
        <v>947595095.07000005</v>
      </c>
      <c r="AC16" s="14">
        <v>287835834.26999998</v>
      </c>
      <c r="AD16" s="14">
        <v>50712207.210000001</v>
      </c>
      <c r="AE16" s="14">
        <v>8822521.1400000006</v>
      </c>
      <c r="AF16" s="14">
        <v>0</v>
      </c>
      <c r="AG16" s="14">
        <v>0</v>
      </c>
      <c r="AH16" s="14">
        <v>2130500</v>
      </c>
      <c r="AI16" s="14">
        <v>0</v>
      </c>
      <c r="AJ16" s="14">
        <v>0</v>
      </c>
      <c r="AK16" s="14">
        <v>10495763.189999999</v>
      </c>
      <c r="AL16" s="14">
        <v>0</v>
      </c>
      <c r="AM16" s="14">
        <v>6499294.7999999998</v>
      </c>
      <c r="AN16" s="14">
        <v>0</v>
      </c>
      <c r="AO16" s="14">
        <v>0</v>
      </c>
      <c r="AP16" s="14">
        <v>22516100</v>
      </c>
      <c r="AQ16" s="14">
        <v>81250537.599999994</v>
      </c>
      <c r="AR16" s="14">
        <v>473048.13</v>
      </c>
      <c r="AS16" s="14"/>
      <c r="AT16" s="14">
        <v>0</v>
      </c>
      <c r="AU16" s="14">
        <v>12799879.060000001</v>
      </c>
      <c r="AV16" s="14">
        <v>374751</v>
      </c>
      <c r="AW16" s="14">
        <v>232592694.58000001</v>
      </c>
      <c r="AX16" s="14">
        <v>546752.79</v>
      </c>
      <c r="AY16" s="14">
        <f t="shared" si="18"/>
        <v>1664644978.8400002</v>
      </c>
      <c r="AZ16" s="14">
        <v>3150232509.8499999</v>
      </c>
      <c r="BA16" s="14">
        <v>0</v>
      </c>
      <c r="BB16" s="14">
        <v>0</v>
      </c>
      <c r="BC16" s="14">
        <v>0</v>
      </c>
      <c r="BD16" s="14">
        <v>0</v>
      </c>
      <c r="BE16" s="14">
        <v>3686674.36</v>
      </c>
      <c r="BF16" s="14">
        <v>0</v>
      </c>
      <c r="BG16" s="14">
        <v>0</v>
      </c>
      <c r="BH16" s="14">
        <v>0</v>
      </c>
      <c r="BI16" s="14">
        <v>0</v>
      </c>
      <c r="BJ16" s="14">
        <v>7113709.3399999999</v>
      </c>
      <c r="BK16" s="14">
        <v>462666803.43000001</v>
      </c>
      <c r="BL16" s="29">
        <f t="shared" si="14"/>
        <v>462666803.43000007</v>
      </c>
      <c r="BM16" s="14">
        <v>0</v>
      </c>
      <c r="BN16" s="14">
        <v>0</v>
      </c>
      <c r="BO16" s="14">
        <v>27053375.039999999</v>
      </c>
      <c r="BP16" s="14">
        <v>23082519.300000001</v>
      </c>
      <c r="BQ16" s="14">
        <v>79466297.989999995</v>
      </c>
      <c r="BR16" s="14">
        <v>157008708.88</v>
      </c>
      <c r="BS16" s="14">
        <v>85061781.280000001</v>
      </c>
      <c r="BT16" s="14">
        <v>12306445.23</v>
      </c>
      <c r="BU16" s="14">
        <v>78687675.710000008</v>
      </c>
      <c r="BV16" s="14">
        <v>490110940.81</v>
      </c>
      <c r="BW16" s="29">
        <f t="shared" si="15"/>
        <v>490110940.81</v>
      </c>
      <c r="BX16" s="14">
        <v>136628621.97</v>
      </c>
      <c r="BY16" s="14">
        <v>238269053.68000001</v>
      </c>
      <c r="BZ16" s="14">
        <v>0</v>
      </c>
      <c r="CA16" s="54">
        <v>115213265.16000001</v>
      </c>
      <c r="CB16" s="14">
        <v>119094459.44</v>
      </c>
      <c r="CC16" s="14">
        <v>77127339.950000003</v>
      </c>
      <c r="CD16" s="14">
        <v>41967119.489999995</v>
      </c>
      <c r="CE16" s="14">
        <v>101814362.44</v>
      </c>
      <c r="CF16" s="14">
        <v>52438402.719999999</v>
      </c>
      <c r="CG16" s="14">
        <v>2274505.27</v>
      </c>
      <c r="CH16" s="14">
        <v>16015076.060000001</v>
      </c>
      <c r="CI16" s="14">
        <v>92267670.409999996</v>
      </c>
      <c r="CJ16" s="14">
        <v>0</v>
      </c>
      <c r="CK16" s="14">
        <v>725656</v>
      </c>
      <c r="CL16" s="14">
        <v>20987565.66</v>
      </c>
      <c r="CM16" s="14">
        <v>1685249.17</v>
      </c>
      <c r="CN16" s="14">
        <v>17486386.149999999</v>
      </c>
      <c r="CO16" s="14">
        <v>3104459619.6100001</v>
      </c>
      <c r="CP16" s="14">
        <v>0</v>
      </c>
      <c r="CQ16" s="14">
        <v>-1739510267.8399999</v>
      </c>
      <c r="CR16" s="14"/>
      <c r="CS16" s="14"/>
      <c r="CT16" s="14">
        <v>2892292030.9400001</v>
      </c>
      <c r="CU16" s="14">
        <v>212167588.67000002</v>
      </c>
      <c r="CV16" s="14">
        <v>-47802274.600000001</v>
      </c>
      <c r="CW16" s="14"/>
      <c r="CX16" s="14">
        <v>2976482359.73</v>
      </c>
      <c r="CY16" s="14">
        <v>3323542060</v>
      </c>
      <c r="CZ16" s="14">
        <v>3153919184.21</v>
      </c>
      <c r="DA16" s="14">
        <v>1467.8</v>
      </c>
      <c r="DB16" s="14">
        <v>47802274.600000001</v>
      </c>
      <c r="DC16" s="14">
        <v>0</v>
      </c>
      <c r="DD16" s="20">
        <f t="shared" si="1"/>
        <v>1.5681937840264824</v>
      </c>
      <c r="DE16" s="20"/>
      <c r="DF16" s="20"/>
      <c r="DG16" s="20">
        <f t="shared" si="2"/>
        <v>-1.8232065150929035</v>
      </c>
      <c r="DH16" s="21">
        <f t="shared" si="3"/>
        <v>-141.18006273913161</v>
      </c>
      <c r="DI16" s="20"/>
      <c r="DJ16" s="24">
        <f t="shared" si="4"/>
        <v>-1417079.3257323888</v>
      </c>
      <c r="DK16" s="24">
        <f t="shared" si="16"/>
        <v>32567.294318026979</v>
      </c>
      <c r="DL16" s="24">
        <f t="shared" si="5"/>
        <v>32.482461517371171</v>
      </c>
      <c r="DM16" s="24">
        <f t="shared" si="6"/>
        <v>67.353332624218496</v>
      </c>
      <c r="DN16" s="24">
        <f t="shared" si="7"/>
        <v>28.483567575637718</v>
      </c>
      <c r="DO16" s="24">
        <f t="shared" si="8"/>
        <v>71.368461899189441</v>
      </c>
      <c r="DP16" s="24">
        <f t="shared" si="9"/>
        <v>2148739.0545101515</v>
      </c>
      <c r="DQ16" s="20">
        <f t="shared" si="10"/>
        <v>86.188390737264555</v>
      </c>
      <c r="DR16" s="20">
        <f t="shared" si="17"/>
        <v>5.1036777247825755</v>
      </c>
      <c r="DS16" s="20">
        <f t="shared" si="11"/>
        <v>0</v>
      </c>
    </row>
    <row r="17" spans="1:123" ht="15" x14ac:dyDescent="0.25">
      <c r="A17" s="35" t="s">
        <v>11</v>
      </c>
      <c r="B17" s="14">
        <v>2813414397.9000001</v>
      </c>
      <c r="C17" s="14">
        <v>333862921.94999999</v>
      </c>
      <c r="D17" s="14">
        <v>270492064.36000001</v>
      </c>
      <c r="E17" s="14">
        <v>338042.85</v>
      </c>
      <c r="F17" s="14">
        <v>25510814.600000001</v>
      </c>
      <c r="G17" s="14">
        <v>33907420.060000002</v>
      </c>
      <c r="H17" s="14">
        <v>89333755.959999993</v>
      </c>
      <c r="I17" s="29">
        <f t="shared" si="12"/>
        <v>89333755.960000008</v>
      </c>
      <c r="J17" s="14">
        <v>3473648.16</v>
      </c>
      <c r="K17" s="14">
        <v>16728807.35</v>
      </c>
      <c r="L17" s="14">
        <v>482243.77</v>
      </c>
      <c r="M17" s="14">
        <v>68649056.680000007</v>
      </c>
      <c r="N17" s="14">
        <v>48060</v>
      </c>
      <c r="O17" s="14">
        <v>423244737.91000003</v>
      </c>
      <c r="P17" s="14">
        <v>2386013073.6199999</v>
      </c>
      <c r="Q17" s="14">
        <v>640536700</v>
      </c>
      <c r="R17" s="29">
        <f t="shared" si="13"/>
        <v>640536700</v>
      </c>
      <c r="S17" s="14">
        <v>475293700</v>
      </c>
      <c r="T17" s="14">
        <v>73308800</v>
      </c>
      <c r="U17" s="14">
        <v>13642500</v>
      </c>
      <c r="V17" s="14">
        <v>7938100</v>
      </c>
      <c r="W17" s="14">
        <v>70353600</v>
      </c>
      <c r="X17" s="14">
        <v>0</v>
      </c>
      <c r="Y17" s="14">
        <v>0</v>
      </c>
      <c r="Z17" s="14">
        <v>1745476373.6199999</v>
      </c>
      <c r="AA17" s="14">
        <v>0</v>
      </c>
      <c r="AB17" s="14">
        <v>1314845636.1600001</v>
      </c>
      <c r="AC17" s="14">
        <v>141822578.12</v>
      </c>
      <c r="AD17" s="14">
        <v>33525459.199999999</v>
      </c>
      <c r="AE17" s="14">
        <v>46605218.719999999</v>
      </c>
      <c r="AF17" s="14">
        <v>0</v>
      </c>
      <c r="AG17" s="14">
        <v>13679800</v>
      </c>
      <c r="AH17" s="14">
        <v>424500</v>
      </c>
      <c r="AI17" s="14">
        <v>0</v>
      </c>
      <c r="AJ17" s="14">
        <v>0</v>
      </c>
      <c r="AK17" s="14">
        <v>7895835.5999999996</v>
      </c>
      <c r="AL17" s="14">
        <v>0</v>
      </c>
      <c r="AM17" s="14">
        <v>4921325.67</v>
      </c>
      <c r="AN17" s="14">
        <v>0</v>
      </c>
      <c r="AO17" s="14">
        <v>0</v>
      </c>
      <c r="AP17" s="14">
        <v>58487963.399999999</v>
      </c>
      <c r="AQ17" s="14">
        <v>1211336.1200000001</v>
      </c>
      <c r="AR17" s="14">
        <v>81132.850000000006</v>
      </c>
      <c r="AS17" s="14"/>
      <c r="AT17" s="14">
        <v>9941731</v>
      </c>
      <c r="AU17" s="14">
        <v>8471664</v>
      </c>
      <c r="AV17" s="14">
        <v>1444350.41</v>
      </c>
      <c r="AW17" s="14">
        <v>101985110.40000001</v>
      </c>
      <c r="AX17" s="14">
        <v>132731.97</v>
      </c>
      <c r="AY17" s="14">
        <f t="shared" si="18"/>
        <v>1745476373.6200004</v>
      </c>
      <c r="AZ17" s="14">
        <v>2809257811.5300002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4156586.37</v>
      </c>
      <c r="BH17" s="14">
        <v>0</v>
      </c>
      <c r="BI17" s="14">
        <v>0</v>
      </c>
      <c r="BJ17" s="14">
        <v>6143342.5800000001</v>
      </c>
      <c r="BK17" s="14">
        <v>327625813.47000003</v>
      </c>
      <c r="BL17" s="29">
        <f t="shared" si="14"/>
        <v>327625813.47000003</v>
      </c>
      <c r="BM17" s="14">
        <v>0</v>
      </c>
      <c r="BN17" s="14">
        <v>0</v>
      </c>
      <c r="BO17" s="14">
        <v>24170427.859999999</v>
      </c>
      <c r="BP17" s="14">
        <v>7022829.3300000001</v>
      </c>
      <c r="BQ17" s="14">
        <v>80313199.120000005</v>
      </c>
      <c r="BR17" s="14">
        <v>115648849.22</v>
      </c>
      <c r="BS17" s="14">
        <v>46909242.640000001</v>
      </c>
      <c r="BT17" s="14">
        <v>16643804.1</v>
      </c>
      <c r="BU17" s="14">
        <v>36917461.200000003</v>
      </c>
      <c r="BV17" s="14">
        <v>405192723.61000001</v>
      </c>
      <c r="BW17" s="29">
        <f t="shared" si="15"/>
        <v>405192723.61000001</v>
      </c>
      <c r="BX17" s="14">
        <v>123972377.12</v>
      </c>
      <c r="BY17" s="14">
        <v>189968003.5</v>
      </c>
      <c r="BZ17" s="14">
        <v>0</v>
      </c>
      <c r="CA17" s="54">
        <v>91252342.99000001</v>
      </c>
      <c r="CB17" s="14">
        <v>77538743.019999996</v>
      </c>
      <c r="CC17" s="14">
        <v>40178876.530000001</v>
      </c>
      <c r="CD17" s="14">
        <v>37359866.489999995</v>
      </c>
      <c r="CE17" s="14">
        <v>0</v>
      </c>
      <c r="CF17" s="14">
        <v>38961574.259999998</v>
      </c>
      <c r="CG17" s="14">
        <v>108172</v>
      </c>
      <c r="CH17" s="14">
        <v>15727032.33</v>
      </c>
      <c r="CI17" s="14">
        <v>24811987.300000001</v>
      </c>
      <c r="CJ17" s="14">
        <v>301171.62</v>
      </c>
      <c r="CK17" s="14">
        <v>1400000</v>
      </c>
      <c r="CL17" s="14">
        <v>65201700.32</v>
      </c>
      <c r="CM17" s="14">
        <v>5094801.5599999996</v>
      </c>
      <c r="CN17" s="14">
        <v>6128567.7300000004</v>
      </c>
      <c r="CO17" s="14">
        <v>2776556168.4299998</v>
      </c>
      <c r="CP17" s="14">
        <v>-150000</v>
      </c>
      <c r="CQ17" s="14">
        <v>-51538551.960000001</v>
      </c>
      <c r="CR17" s="14"/>
      <c r="CS17" s="14"/>
      <c r="CT17" s="14">
        <v>886623424.44000006</v>
      </c>
      <c r="CU17" s="14">
        <v>109161366.02</v>
      </c>
      <c r="CV17" s="14">
        <v>-36374001.93</v>
      </c>
      <c r="CW17" s="14"/>
      <c r="CX17" s="14">
        <v>2640521696.96</v>
      </c>
      <c r="CY17" s="14">
        <v>2886129104.98</v>
      </c>
      <c r="CZ17" s="14">
        <v>2813414397.9000001</v>
      </c>
      <c r="DA17" s="14">
        <v>1156.9000000000001</v>
      </c>
      <c r="DB17" s="14">
        <v>36374001.93</v>
      </c>
      <c r="DC17" s="14">
        <v>31922776.379999999</v>
      </c>
      <c r="DD17" s="20">
        <f t="shared" si="1"/>
        <v>64.605825888881569</v>
      </c>
      <c r="DE17" s="20"/>
      <c r="DF17" s="20"/>
      <c r="DG17" s="20">
        <f t="shared" si="2"/>
        <v>-1.0950623450511956</v>
      </c>
      <c r="DH17" s="21">
        <f t="shared" si="3"/>
        <v>-2270.3559305035374</v>
      </c>
      <c r="DI17" s="20"/>
      <c r="DJ17" s="24">
        <f t="shared" si="4"/>
        <v>-494933.10791771114</v>
      </c>
      <c r="DK17" s="24">
        <f t="shared" si="16"/>
        <v>31440.921367447485</v>
      </c>
      <c r="DL17" s="24">
        <f t="shared" si="5"/>
        <v>15.042102515217243</v>
      </c>
      <c r="DM17" s="24">
        <f t="shared" si="6"/>
        <v>84.808447536238432</v>
      </c>
      <c r="DN17" s="24">
        <f t="shared" si="7"/>
        <v>12.024353252640386</v>
      </c>
      <c r="DO17" s="24">
        <f t="shared" si="8"/>
        <v>90.361426545632526</v>
      </c>
      <c r="DP17" s="24">
        <f t="shared" si="9"/>
        <v>2431856.1655285675</v>
      </c>
      <c r="DQ17" s="20">
        <f t="shared" si="10"/>
        <v>78.881765571056789</v>
      </c>
      <c r="DR17" s="20">
        <f t="shared" si="17"/>
        <v>2.519454412296771</v>
      </c>
      <c r="DS17" s="20">
        <f t="shared" si="11"/>
        <v>7.5432483396736218</v>
      </c>
    </row>
    <row r="18" spans="1:123" ht="15" x14ac:dyDescent="0.25">
      <c r="A18" s="35" t="s">
        <v>12</v>
      </c>
      <c r="B18" s="14">
        <v>2430753864.9099998</v>
      </c>
      <c r="C18" s="14">
        <v>447043021.70999998</v>
      </c>
      <c r="D18" s="14">
        <v>325919250.42000002</v>
      </c>
      <c r="E18" s="14">
        <v>1082597.98</v>
      </c>
      <c r="F18" s="14">
        <v>3603148.37</v>
      </c>
      <c r="G18" s="14">
        <v>113865698.09999999</v>
      </c>
      <c r="H18" s="14">
        <v>89005776.689999998</v>
      </c>
      <c r="I18" s="29">
        <f t="shared" si="12"/>
        <v>89005776.689999998</v>
      </c>
      <c r="J18" s="14">
        <v>2499623.48</v>
      </c>
      <c r="K18" s="14">
        <v>17470258.09</v>
      </c>
      <c r="L18" s="14">
        <v>1745880.87</v>
      </c>
      <c r="M18" s="14">
        <v>67290014.25</v>
      </c>
      <c r="N18" s="14">
        <v>199474.3</v>
      </c>
      <c r="O18" s="14">
        <v>556248272.70000005</v>
      </c>
      <c r="P18" s="14">
        <v>1872446673.9100001</v>
      </c>
      <c r="Q18" s="14">
        <v>602274800</v>
      </c>
      <c r="R18" s="29">
        <f t="shared" si="13"/>
        <v>602274800</v>
      </c>
      <c r="S18" s="14">
        <v>382537000</v>
      </c>
      <c r="T18" s="14">
        <v>120756000</v>
      </c>
      <c r="U18" s="14">
        <v>10592800</v>
      </c>
      <c r="V18" s="14">
        <v>8876700</v>
      </c>
      <c r="W18" s="14">
        <v>63222300</v>
      </c>
      <c r="X18" s="14">
        <v>16290000</v>
      </c>
      <c r="Y18" s="14">
        <v>0</v>
      </c>
      <c r="Z18" s="14">
        <v>1270171873.9100001</v>
      </c>
      <c r="AA18" s="14">
        <v>0</v>
      </c>
      <c r="AB18" s="14">
        <v>760537835.82000005</v>
      </c>
      <c r="AC18" s="14">
        <v>244681253.34999999</v>
      </c>
      <c r="AD18" s="14">
        <v>37858842.590000004</v>
      </c>
      <c r="AE18" s="14">
        <v>24861218.690000001</v>
      </c>
      <c r="AF18" s="14">
        <v>0</v>
      </c>
      <c r="AG18" s="14">
        <v>23602410</v>
      </c>
      <c r="AH18" s="14">
        <v>1712955.52</v>
      </c>
      <c r="AI18" s="14">
        <v>0</v>
      </c>
      <c r="AJ18" s="14">
        <v>0</v>
      </c>
      <c r="AK18" s="14">
        <v>6127348.8899999997</v>
      </c>
      <c r="AL18" s="14">
        <v>0</v>
      </c>
      <c r="AM18" s="14">
        <v>4279726.0999999996</v>
      </c>
      <c r="AN18" s="14">
        <v>0</v>
      </c>
      <c r="AO18" s="14">
        <v>2730.77</v>
      </c>
      <c r="AP18" s="14">
        <v>12881100</v>
      </c>
      <c r="AQ18" s="14">
        <v>1580000</v>
      </c>
      <c r="AR18" s="14">
        <v>105477.21</v>
      </c>
      <c r="AS18" s="14"/>
      <c r="AT18" s="14">
        <v>0</v>
      </c>
      <c r="AU18" s="14">
        <v>12841940.52</v>
      </c>
      <c r="AV18" s="14">
        <v>195819</v>
      </c>
      <c r="AW18" s="14">
        <v>137917421.72999999</v>
      </c>
      <c r="AX18" s="14">
        <v>985793.72</v>
      </c>
      <c r="AY18" s="14">
        <f t="shared" si="18"/>
        <v>1270171873.9100003</v>
      </c>
      <c r="AZ18" s="14">
        <v>2428694946.6100001</v>
      </c>
      <c r="BA18" s="14">
        <v>0</v>
      </c>
      <c r="BB18" s="14">
        <v>512386.28</v>
      </c>
      <c r="BC18" s="14">
        <v>0</v>
      </c>
      <c r="BD18" s="14">
        <v>0</v>
      </c>
      <c r="BE18" s="14">
        <v>82332.02</v>
      </c>
      <c r="BF18" s="14">
        <v>485000</v>
      </c>
      <c r="BG18" s="14">
        <v>0</v>
      </c>
      <c r="BH18" s="14">
        <v>979200</v>
      </c>
      <c r="BI18" s="14">
        <v>0</v>
      </c>
      <c r="BJ18" s="14">
        <v>6243070.7000000002</v>
      </c>
      <c r="BK18" s="14">
        <v>394978731.63</v>
      </c>
      <c r="BL18" s="29">
        <f t="shared" si="14"/>
        <v>394978731.63</v>
      </c>
      <c r="BM18" s="14">
        <v>0</v>
      </c>
      <c r="BN18" s="14">
        <v>0</v>
      </c>
      <c r="BO18" s="14">
        <v>31511220.91</v>
      </c>
      <c r="BP18" s="14">
        <v>22182696.289999999</v>
      </c>
      <c r="BQ18" s="14">
        <v>39582407.350000001</v>
      </c>
      <c r="BR18" s="14">
        <v>171402214.81999999</v>
      </c>
      <c r="BS18" s="14">
        <v>84901164.930000007</v>
      </c>
      <c r="BT18" s="14">
        <v>13232714.439999999</v>
      </c>
      <c r="BU18" s="14">
        <v>32166312.889999997</v>
      </c>
      <c r="BV18" s="14">
        <v>395346612.88</v>
      </c>
      <c r="BW18" s="29">
        <f t="shared" si="15"/>
        <v>395346612.88</v>
      </c>
      <c r="BX18" s="14">
        <v>98825670.180000007</v>
      </c>
      <c r="BY18" s="14">
        <v>188909584.81</v>
      </c>
      <c r="BZ18" s="14">
        <v>2956592.21</v>
      </c>
      <c r="CA18" s="54">
        <v>104654765.68000001</v>
      </c>
      <c r="CB18" s="14">
        <v>80047711.450000003</v>
      </c>
      <c r="CC18" s="14">
        <v>50181769.270000003</v>
      </c>
      <c r="CD18" s="14">
        <v>29865942.18</v>
      </c>
      <c r="CE18" s="14">
        <v>0</v>
      </c>
      <c r="CF18" s="14">
        <v>37841215.649999999</v>
      </c>
      <c r="CG18" s="14">
        <v>352795.99</v>
      </c>
      <c r="CH18" s="14">
        <v>13636271.18</v>
      </c>
      <c r="CI18" s="14">
        <v>14158868.5</v>
      </c>
      <c r="CJ18" s="14">
        <v>0</v>
      </c>
      <c r="CK18" s="14">
        <v>944540.99</v>
      </c>
      <c r="CL18" s="14">
        <v>9693960.2300000004</v>
      </c>
      <c r="CM18" s="14">
        <v>3506545.25</v>
      </c>
      <c r="CN18" s="14">
        <v>2189724.2999999998</v>
      </c>
      <c r="CO18" s="14">
        <v>2390054738.5700002</v>
      </c>
      <c r="CP18" s="14">
        <v>0</v>
      </c>
      <c r="CQ18" s="14">
        <v>-1466295464.79</v>
      </c>
      <c r="CR18" s="14"/>
      <c r="CS18" s="14"/>
      <c r="CT18" s="14">
        <v>2314966162.3499999</v>
      </c>
      <c r="CU18" s="14">
        <v>75088576.219999999</v>
      </c>
      <c r="CV18" s="14">
        <v>-40906072.280000001</v>
      </c>
      <c r="CW18" s="14"/>
      <c r="CX18" s="14">
        <v>2316520103.0100002</v>
      </c>
      <c r="CY18" s="14">
        <v>2472320749.7800002</v>
      </c>
      <c r="CZ18" s="14">
        <v>2430753864.9099998</v>
      </c>
      <c r="DA18" s="14">
        <v>1143.2</v>
      </c>
      <c r="DB18" s="14">
        <v>40906072.280000001</v>
      </c>
      <c r="DC18" s="14">
        <v>0</v>
      </c>
      <c r="DD18" s="20">
        <f t="shared" si="1"/>
        <v>1.674341731078842</v>
      </c>
      <c r="DE18" s="20"/>
      <c r="DF18" s="20"/>
      <c r="DG18" s="20">
        <f t="shared" si="2"/>
        <v>-3.3185735501314761</v>
      </c>
      <c r="DH18" s="21">
        <f t="shared" si="3"/>
        <v>-375.43233348857473</v>
      </c>
      <c r="DI18" s="20"/>
      <c r="DJ18" s="24">
        <f t="shared" si="4"/>
        <v>-1621768.6670486352</v>
      </c>
      <c r="DK18" s="24">
        <f t="shared" si="16"/>
        <v>35782.078621413573</v>
      </c>
      <c r="DL18" s="24">
        <f t="shared" si="5"/>
        <v>22.052779844899987</v>
      </c>
      <c r="DM18" s="24">
        <f t="shared" si="6"/>
        <v>77.031521000145702</v>
      </c>
      <c r="DN18" s="24">
        <f t="shared" si="7"/>
        <v>18.704300554114983</v>
      </c>
      <c r="DO18" s="24">
        <f t="shared" si="8"/>
        <v>80.830149994252693</v>
      </c>
      <c r="DP18" s="24">
        <f t="shared" si="9"/>
        <v>2126271.7502711685</v>
      </c>
      <c r="DQ18" s="20">
        <f t="shared" si="10"/>
        <v>80.367534363761081</v>
      </c>
      <c r="DR18" s="20">
        <f t="shared" si="17"/>
        <v>1.681290134934927</v>
      </c>
      <c r="DS18" s="20">
        <f t="shared" si="11"/>
        <v>0</v>
      </c>
    </row>
    <row r="19" spans="1:123" s="16" customFormat="1" ht="15" customHeight="1" x14ac:dyDescent="0.25">
      <c r="A19" s="35" t="s">
        <v>13</v>
      </c>
      <c r="B19" s="14">
        <v>927104793.94000006</v>
      </c>
      <c r="C19" s="14">
        <v>222676247.56</v>
      </c>
      <c r="D19" s="14">
        <v>204137201.25999999</v>
      </c>
      <c r="E19" s="14">
        <v>767252.97</v>
      </c>
      <c r="F19" s="14">
        <v>10630875.84</v>
      </c>
      <c r="G19" s="14">
        <v>6418985.7599999998</v>
      </c>
      <c r="H19" s="14">
        <v>85757185.890000001</v>
      </c>
      <c r="I19" s="29">
        <f t="shared" si="12"/>
        <v>85757185.890000001</v>
      </c>
      <c r="J19" s="14">
        <v>1830506.11</v>
      </c>
      <c r="K19" s="14">
        <v>14760151.039999999</v>
      </c>
      <c r="L19" s="14">
        <v>657129.63</v>
      </c>
      <c r="M19" s="14">
        <v>68509399.109999999</v>
      </c>
      <c r="N19" s="14">
        <v>48661.8</v>
      </c>
      <c r="O19" s="14">
        <v>308482095.25</v>
      </c>
      <c r="P19" s="14">
        <v>616536298.69000006</v>
      </c>
      <c r="Q19" s="14">
        <v>508106500</v>
      </c>
      <c r="R19" s="29">
        <f t="shared" si="13"/>
        <v>508106500</v>
      </c>
      <c r="S19" s="14">
        <v>479928400</v>
      </c>
      <c r="T19" s="14">
        <v>7822600</v>
      </c>
      <c r="U19" s="14">
        <v>0</v>
      </c>
      <c r="V19" s="14">
        <v>5970600</v>
      </c>
      <c r="W19" s="14">
        <v>14338400</v>
      </c>
      <c r="X19" s="14">
        <v>46500</v>
      </c>
      <c r="Y19" s="14">
        <v>0</v>
      </c>
      <c r="Z19" s="14">
        <v>108429798.69</v>
      </c>
      <c r="AA19" s="14">
        <v>0</v>
      </c>
      <c r="AB19" s="14">
        <v>0</v>
      </c>
      <c r="AC19" s="14">
        <v>3958900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330000</v>
      </c>
      <c r="AL19" s="14">
        <v>0</v>
      </c>
      <c r="AM19" s="14">
        <v>4734590</v>
      </c>
      <c r="AN19" s="14">
        <v>0</v>
      </c>
      <c r="AO19" s="14">
        <v>0</v>
      </c>
      <c r="AP19" s="14">
        <v>15935400</v>
      </c>
      <c r="AQ19" s="14">
        <v>0</v>
      </c>
      <c r="AR19" s="14">
        <v>81559.44</v>
      </c>
      <c r="AS19" s="14"/>
      <c r="AT19" s="14">
        <v>0</v>
      </c>
      <c r="AU19" s="14">
        <v>0</v>
      </c>
      <c r="AV19" s="14">
        <v>58711</v>
      </c>
      <c r="AW19" s="14">
        <v>83330638.25</v>
      </c>
      <c r="AX19" s="14">
        <v>0</v>
      </c>
      <c r="AY19" s="14">
        <f t="shared" si="18"/>
        <v>108429798.69</v>
      </c>
      <c r="AZ19" s="14">
        <v>925018393.94000006</v>
      </c>
      <c r="BA19" s="14">
        <v>0</v>
      </c>
      <c r="BB19" s="14">
        <v>0</v>
      </c>
      <c r="BC19" s="14">
        <v>0</v>
      </c>
      <c r="BD19" s="14">
        <v>0</v>
      </c>
      <c r="BE19" s="14">
        <v>1936400</v>
      </c>
      <c r="BF19" s="14">
        <v>0</v>
      </c>
      <c r="BG19" s="14">
        <v>150000</v>
      </c>
      <c r="BH19" s="14">
        <v>0</v>
      </c>
      <c r="BI19" s="14">
        <v>0</v>
      </c>
      <c r="BJ19" s="14">
        <v>4830202.62</v>
      </c>
      <c r="BK19" s="14">
        <v>344995736.63</v>
      </c>
      <c r="BL19" s="29">
        <f t="shared" si="14"/>
        <v>344995736.63</v>
      </c>
      <c r="BM19" s="14">
        <v>0</v>
      </c>
      <c r="BN19" s="14">
        <v>0</v>
      </c>
      <c r="BO19" s="14">
        <v>32755081.170000002</v>
      </c>
      <c r="BP19" s="14">
        <v>0</v>
      </c>
      <c r="BQ19" s="14">
        <v>32543233.300000001</v>
      </c>
      <c r="BR19" s="14">
        <v>136940423.77000001</v>
      </c>
      <c r="BS19" s="14">
        <v>81289754.859999999</v>
      </c>
      <c r="BT19" s="14">
        <v>7314059.1900000004</v>
      </c>
      <c r="BU19" s="14">
        <v>54153184.339999974</v>
      </c>
      <c r="BV19" s="14">
        <v>348271157.86000001</v>
      </c>
      <c r="BW19" s="29">
        <f t="shared" si="15"/>
        <v>348271157.86000001</v>
      </c>
      <c r="BX19" s="14">
        <v>98494248.469999999</v>
      </c>
      <c r="BY19" s="14">
        <v>127153173.59</v>
      </c>
      <c r="BZ19" s="14">
        <v>0</v>
      </c>
      <c r="CA19" s="54">
        <v>122623735.80000001</v>
      </c>
      <c r="CB19" s="14">
        <v>50397244.979999997</v>
      </c>
      <c r="CC19" s="14">
        <v>23507985.460000001</v>
      </c>
      <c r="CD19" s="14">
        <v>26889259.519999996</v>
      </c>
      <c r="CE19" s="14">
        <v>83581987.390000001</v>
      </c>
      <c r="CF19" s="14">
        <v>45657489.509999998</v>
      </c>
      <c r="CG19" s="14">
        <v>1166819.6000000001</v>
      </c>
      <c r="CH19" s="14">
        <v>12466394.279999999</v>
      </c>
      <c r="CI19" s="14">
        <v>753440.81</v>
      </c>
      <c r="CJ19" s="14">
        <v>184430.2</v>
      </c>
      <c r="CK19" s="14">
        <v>2157961.81</v>
      </c>
      <c r="CL19" s="14">
        <v>21646836.170000002</v>
      </c>
      <c r="CM19" s="14">
        <v>1205422.06</v>
      </c>
      <c r="CN19" s="14">
        <v>902520.47</v>
      </c>
      <c r="CO19" s="14">
        <v>918896774.28999996</v>
      </c>
      <c r="CP19" s="14">
        <v>0</v>
      </c>
      <c r="CQ19" s="14">
        <v>-6510619.2999999998</v>
      </c>
      <c r="CR19" s="14"/>
      <c r="CS19" s="14"/>
      <c r="CT19" s="14">
        <v>893642082.49000001</v>
      </c>
      <c r="CU19" s="14">
        <v>25254691.800000001</v>
      </c>
      <c r="CV19" s="14">
        <v>-8347039.46</v>
      </c>
      <c r="CW19" s="14"/>
      <c r="CX19" s="14">
        <v>828181822.75</v>
      </c>
      <c r="CY19" s="14">
        <v>910551787</v>
      </c>
      <c r="CZ19" s="14">
        <v>927104793.94000006</v>
      </c>
      <c r="DA19" s="14">
        <v>1077.3</v>
      </c>
      <c r="DB19" s="14">
        <v>8347039.46</v>
      </c>
      <c r="DC19" s="14">
        <v>0</v>
      </c>
      <c r="DD19" s="23">
        <f t="shared" si="1"/>
        <v>0.88533892863585495</v>
      </c>
      <c r="DE19" s="23"/>
      <c r="DF19" s="23"/>
      <c r="DG19" s="23">
        <f t="shared" si="2"/>
        <v>-1.8973580214509005</v>
      </c>
      <c r="DH19" s="26">
        <f t="shared" si="3"/>
        <v>-517.98392167983923</v>
      </c>
      <c r="DI19" s="23"/>
      <c r="DJ19" s="24">
        <f t="shared" si="4"/>
        <v>-566660.48532442213</v>
      </c>
      <c r="DK19" s="24">
        <f t="shared" si="16"/>
        <v>7748.110517033324</v>
      </c>
      <c r="DL19" s="24">
        <f t="shared" si="5"/>
        <v>33.268454166785489</v>
      </c>
      <c r="DM19" s="24">
        <f t="shared" si="6"/>
        <v>66.50125236326852</v>
      </c>
      <c r="DN19" s="24">
        <f t="shared" si="7"/>
        <v>24.232999156195135</v>
      </c>
      <c r="DO19" s="24">
        <f t="shared" si="8"/>
        <v>74.444558157866197</v>
      </c>
      <c r="DP19" s="24">
        <f t="shared" si="9"/>
        <v>860581.8193075282</v>
      </c>
      <c r="DQ19" s="23">
        <f t="shared" si="10"/>
        <v>72.184496600860655</v>
      </c>
      <c r="DR19" s="23">
        <f t="shared" si="17"/>
        <v>-1.8179094452757423</v>
      </c>
      <c r="DS19" s="23">
        <f t="shared" si="11"/>
        <v>0</v>
      </c>
    </row>
    <row r="20" spans="1:123" ht="15" x14ac:dyDescent="0.25">
      <c r="A20" s="35" t="s">
        <v>14</v>
      </c>
      <c r="B20" s="14">
        <v>3012330645.9200001</v>
      </c>
      <c r="C20" s="14">
        <v>1230041527.4100001</v>
      </c>
      <c r="D20" s="14">
        <v>946834363.37</v>
      </c>
      <c r="E20" s="14">
        <v>813076.29</v>
      </c>
      <c r="F20" s="14">
        <v>6984193.6299999999</v>
      </c>
      <c r="G20" s="14">
        <v>251558661.40000001</v>
      </c>
      <c r="H20" s="14">
        <v>187589419.58000001</v>
      </c>
      <c r="I20" s="29">
        <f t="shared" si="12"/>
        <v>187589419.57999998</v>
      </c>
      <c r="J20" s="14">
        <v>9985374.9000000004</v>
      </c>
      <c r="K20" s="14">
        <v>49266251.829999998</v>
      </c>
      <c r="L20" s="14">
        <v>940396.3</v>
      </c>
      <c r="M20" s="14">
        <v>127397396.55</v>
      </c>
      <c r="N20" s="14">
        <v>14853853.630000001</v>
      </c>
      <c r="O20" s="14">
        <v>1432484800.6199999</v>
      </c>
      <c r="P20" s="14">
        <v>1570992938.51</v>
      </c>
      <c r="Q20" s="14">
        <v>554882775</v>
      </c>
      <c r="R20" s="29">
        <f t="shared" si="13"/>
        <v>554882775</v>
      </c>
      <c r="S20" s="14">
        <v>495769500</v>
      </c>
      <c r="T20" s="14">
        <v>39496875</v>
      </c>
      <c r="U20" s="14">
        <v>0</v>
      </c>
      <c r="V20" s="14">
        <v>4046400</v>
      </c>
      <c r="W20" s="14">
        <v>15570000</v>
      </c>
      <c r="X20" s="14">
        <v>0</v>
      </c>
      <c r="Y20" s="14">
        <v>0</v>
      </c>
      <c r="Z20" s="14">
        <v>1016110163.51</v>
      </c>
      <c r="AA20" s="14">
        <v>0</v>
      </c>
      <c r="AB20" s="14">
        <v>0</v>
      </c>
      <c r="AC20" s="14">
        <v>0</v>
      </c>
      <c r="AD20" s="14">
        <v>16744098</v>
      </c>
      <c r="AE20" s="14">
        <v>0</v>
      </c>
      <c r="AF20" s="14">
        <v>0</v>
      </c>
      <c r="AG20" s="14">
        <v>59997827</v>
      </c>
      <c r="AH20" s="14">
        <v>10060300</v>
      </c>
      <c r="AI20" s="14">
        <v>0</v>
      </c>
      <c r="AJ20" s="14">
        <v>0</v>
      </c>
      <c r="AK20" s="14">
        <v>19443450.280000001</v>
      </c>
      <c r="AL20" s="14">
        <v>0</v>
      </c>
      <c r="AM20" s="14">
        <v>12036696.99</v>
      </c>
      <c r="AN20" s="14">
        <v>1974998.83</v>
      </c>
      <c r="AO20" s="14">
        <v>0</v>
      </c>
      <c r="AP20" s="14">
        <v>13943305.17</v>
      </c>
      <c r="AQ20" s="14">
        <v>789000</v>
      </c>
      <c r="AR20" s="14">
        <v>0</v>
      </c>
      <c r="AS20" s="14"/>
      <c r="AT20" s="14">
        <v>0</v>
      </c>
      <c r="AU20" s="14">
        <v>0</v>
      </c>
      <c r="AV20" s="14">
        <v>881120487.24000001</v>
      </c>
      <c r="AW20" s="14">
        <v>0</v>
      </c>
      <c r="AX20" s="14">
        <v>0</v>
      </c>
      <c r="AY20" s="14">
        <f t="shared" si="18"/>
        <v>1016110163.51</v>
      </c>
      <c r="AZ20" s="14">
        <v>3003477739.1300001</v>
      </c>
      <c r="BA20" s="14">
        <v>0</v>
      </c>
      <c r="BB20" s="14">
        <v>0</v>
      </c>
      <c r="BC20" s="14">
        <v>0</v>
      </c>
      <c r="BD20" s="14">
        <v>0</v>
      </c>
      <c r="BE20" s="14">
        <v>29654.69</v>
      </c>
      <c r="BF20" s="14">
        <v>0</v>
      </c>
      <c r="BG20" s="14">
        <v>8354806.3499999996</v>
      </c>
      <c r="BH20" s="14">
        <v>0</v>
      </c>
      <c r="BI20" s="14">
        <v>0</v>
      </c>
      <c r="BJ20" s="14">
        <v>9584317.3000000007</v>
      </c>
      <c r="BK20" s="14">
        <v>682351234.39999998</v>
      </c>
      <c r="BL20" s="29">
        <f t="shared" si="14"/>
        <v>682351234.4000001</v>
      </c>
      <c r="BM20" s="14">
        <v>0</v>
      </c>
      <c r="BN20" s="14">
        <v>0</v>
      </c>
      <c r="BO20" s="14">
        <v>45814643.18</v>
      </c>
      <c r="BP20" s="14">
        <v>44129263.100000001</v>
      </c>
      <c r="BQ20" s="14">
        <v>82277350.219999999</v>
      </c>
      <c r="BR20" s="14">
        <v>272891916.82999998</v>
      </c>
      <c r="BS20" s="14">
        <v>100226879.13</v>
      </c>
      <c r="BT20" s="14">
        <v>14201976.220000001</v>
      </c>
      <c r="BU20" s="14">
        <v>122809205.72000001</v>
      </c>
      <c r="BV20" s="14">
        <v>933966075.87</v>
      </c>
      <c r="BW20" s="29">
        <f t="shared" si="15"/>
        <v>933966075.86999989</v>
      </c>
      <c r="BX20" s="14">
        <v>163697790.88999999</v>
      </c>
      <c r="BY20" s="14">
        <v>457625591.43000001</v>
      </c>
      <c r="BZ20" s="14">
        <v>0</v>
      </c>
      <c r="CA20" s="54">
        <v>312642693.54999995</v>
      </c>
      <c r="CB20" s="14">
        <v>151582905.74000001</v>
      </c>
      <c r="CC20" s="14">
        <v>91624105</v>
      </c>
      <c r="CD20" s="14">
        <v>59958800.74000001</v>
      </c>
      <c r="CE20" s="14">
        <v>882554415.24000001</v>
      </c>
      <c r="CF20" s="14">
        <v>105457703.75</v>
      </c>
      <c r="CG20" s="14">
        <v>2351820.11</v>
      </c>
      <c r="CH20" s="14">
        <v>34780934.149999999</v>
      </c>
      <c r="CI20" s="14">
        <v>22522545.809999999</v>
      </c>
      <c r="CJ20" s="14">
        <v>63860</v>
      </c>
      <c r="CK20" s="14">
        <v>818654.1</v>
      </c>
      <c r="CL20" s="14">
        <v>49441400.649999999</v>
      </c>
      <c r="CM20" s="14">
        <v>17562889.68</v>
      </c>
      <c r="CN20" s="14">
        <v>12869514.130000001</v>
      </c>
      <c r="CO20" s="14">
        <v>2967059607.1300001</v>
      </c>
      <c r="CP20" s="14">
        <v>0</v>
      </c>
      <c r="CQ20" s="14">
        <v>-94014192.060000002</v>
      </c>
      <c r="CR20" s="14"/>
      <c r="CS20" s="14"/>
      <c r="CT20" s="14">
        <v>2782827376.71</v>
      </c>
      <c r="CU20" s="14">
        <v>184232230.41999999</v>
      </c>
      <c r="CV20" s="14">
        <v>-45139535.060000002</v>
      </c>
      <c r="CW20" s="14"/>
      <c r="CX20" s="14">
        <v>2337175549.7600002</v>
      </c>
      <c r="CY20" s="14">
        <v>3085775853</v>
      </c>
      <c r="CZ20" s="14">
        <v>3012330645.9200001</v>
      </c>
      <c r="DA20" s="14">
        <v>2744.4</v>
      </c>
      <c r="DB20" s="14">
        <v>45139535.060000002</v>
      </c>
      <c r="DC20" s="14">
        <v>8623800</v>
      </c>
      <c r="DD20" s="20">
        <f t="shared" si="1"/>
        <v>1.5028575581939068</v>
      </c>
      <c r="DE20" s="20"/>
      <c r="DF20" s="20"/>
      <c r="DG20" s="20">
        <f t="shared" si="2"/>
        <v>-0.96301257574735366</v>
      </c>
      <c r="DH20" s="21">
        <f t="shared" si="3"/>
        <v>-11.402992180285809</v>
      </c>
      <c r="DI20" s="20"/>
      <c r="DJ20" s="24">
        <f t="shared" si="4"/>
        <v>-564578.29038769857</v>
      </c>
      <c r="DK20" s="24">
        <f t="shared" si="16"/>
        <v>16447.870230287132</v>
      </c>
      <c r="DL20" s="24">
        <f t="shared" si="5"/>
        <v>47.060934327049594</v>
      </c>
      <c r="DM20" s="24">
        <f t="shared" si="6"/>
        <v>52.15207502661783</v>
      </c>
      <c r="DN20" s="24">
        <f t="shared" si="7"/>
        <v>41.456582956882485</v>
      </c>
      <c r="DO20" s="24">
        <f t="shared" si="8"/>
        <v>67.217584005246081</v>
      </c>
      <c r="DP20" s="24">
        <f t="shared" si="9"/>
        <v>1097628.1321673226</v>
      </c>
      <c r="DQ20" s="20">
        <f t="shared" si="10"/>
        <v>85.867684381545999</v>
      </c>
      <c r="DR20" s="20">
        <f t="shared" si="17"/>
        <v>2.3801212589241141</v>
      </c>
      <c r="DS20" s="20">
        <f t="shared" si="11"/>
        <v>0.60832475605238268</v>
      </c>
    </row>
    <row r="21" spans="1:123" s="16" customFormat="1" ht="15" x14ac:dyDescent="0.25">
      <c r="A21" s="35" t="s">
        <v>15</v>
      </c>
      <c r="B21" s="28">
        <v>934749024.79999995</v>
      </c>
      <c r="C21" s="14">
        <v>265898249.30000001</v>
      </c>
      <c r="D21" s="14">
        <v>238137694.43000001</v>
      </c>
      <c r="E21" s="14">
        <v>1412672.1</v>
      </c>
      <c r="F21" s="14">
        <v>2577259.87</v>
      </c>
      <c r="G21" s="14">
        <v>20785124.079999998</v>
      </c>
      <c r="H21" s="14">
        <v>97676731.319999993</v>
      </c>
      <c r="I21" s="29">
        <f t="shared" si="12"/>
        <v>97676731.319999993</v>
      </c>
      <c r="J21" s="14">
        <v>690895.52</v>
      </c>
      <c r="K21" s="14">
        <v>21811700.940000001</v>
      </c>
      <c r="L21" s="14">
        <v>564399.87</v>
      </c>
      <c r="M21" s="14">
        <v>74609734.989999995</v>
      </c>
      <c r="N21" s="14">
        <v>9055483.9700000007</v>
      </c>
      <c r="O21" s="14">
        <v>372630464.58999997</v>
      </c>
      <c r="P21" s="14">
        <v>560499522.76999998</v>
      </c>
      <c r="Q21" s="14">
        <v>542466400</v>
      </c>
      <c r="R21" s="29">
        <f t="shared" si="13"/>
        <v>542466400</v>
      </c>
      <c r="S21" s="14">
        <v>522542900</v>
      </c>
      <c r="T21" s="14">
        <v>8585800</v>
      </c>
      <c r="U21" s="14">
        <v>0</v>
      </c>
      <c r="V21" s="14">
        <v>2780700</v>
      </c>
      <c r="W21" s="14">
        <v>8557000</v>
      </c>
      <c r="X21" s="14">
        <v>0</v>
      </c>
      <c r="Y21" s="14">
        <v>0</v>
      </c>
      <c r="Z21" s="14">
        <v>18033122.77</v>
      </c>
      <c r="AA21" s="14">
        <v>0</v>
      </c>
      <c r="AB21" s="14">
        <v>0.01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400800</v>
      </c>
      <c r="AI21" s="14">
        <v>0</v>
      </c>
      <c r="AJ21" s="14">
        <v>0</v>
      </c>
      <c r="AK21" s="14">
        <v>0</v>
      </c>
      <c r="AL21" s="14">
        <v>0</v>
      </c>
      <c r="AM21" s="14">
        <v>3009316.73</v>
      </c>
      <c r="AN21" s="14">
        <v>0</v>
      </c>
      <c r="AO21" s="14">
        <v>0</v>
      </c>
      <c r="AP21" s="14">
        <v>14430400</v>
      </c>
      <c r="AQ21" s="14">
        <v>0</v>
      </c>
      <c r="AR21" s="14">
        <v>192606.03</v>
      </c>
      <c r="AS21" s="14"/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f t="shared" si="18"/>
        <v>18033122.770000003</v>
      </c>
      <c r="AZ21" s="14">
        <v>933129987.36000001</v>
      </c>
      <c r="BA21" s="14">
        <v>0</v>
      </c>
      <c r="BB21" s="14">
        <v>2037.44</v>
      </c>
      <c r="BC21" s="14">
        <v>0</v>
      </c>
      <c r="BD21" s="14">
        <v>0</v>
      </c>
      <c r="BE21" s="14">
        <v>1617000</v>
      </c>
      <c r="BF21" s="14">
        <v>0</v>
      </c>
      <c r="BG21" s="14">
        <v>0</v>
      </c>
      <c r="BH21" s="14">
        <v>0</v>
      </c>
      <c r="BI21" s="14">
        <v>0</v>
      </c>
      <c r="BJ21" s="14">
        <v>5881444.4900000002</v>
      </c>
      <c r="BK21" s="14">
        <v>393699653.08999997</v>
      </c>
      <c r="BL21" s="29">
        <f t="shared" si="14"/>
        <v>393699653.08999997</v>
      </c>
      <c r="BM21" s="14">
        <v>0</v>
      </c>
      <c r="BN21" s="14">
        <v>0</v>
      </c>
      <c r="BO21" s="14">
        <v>50403736.219999999</v>
      </c>
      <c r="BP21" s="14">
        <v>17844276.629999999</v>
      </c>
      <c r="BQ21" s="14">
        <v>36928810.82</v>
      </c>
      <c r="BR21" s="14">
        <v>131631431.31999999</v>
      </c>
      <c r="BS21" s="14">
        <v>69063767.650000006</v>
      </c>
      <c r="BT21" s="14">
        <v>11017879.029999999</v>
      </c>
      <c r="BU21" s="14">
        <v>76809751.420000002</v>
      </c>
      <c r="BV21" s="28">
        <v>347735403.74000001</v>
      </c>
      <c r="BW21" s="29">
        <f t="shared" si="15"/>
        <v>347735403.73999995</v>
      </c>
      <c r="BX21" s="14">
        <v>63875527.159999996</v>
      </c>
      <c r="BY21" s="14">
        <v>212639752.13999999</v>
      </c>
      <c r="BZ21" s="14">
        <v>0</v>
      </c>
      <c r="CA21" s="54">
        <v>71220124.439999998</v>
      </c>
      <c r="CB21" s="28">
        <v>85306151.129999995</v>
      </c>
      <c r="CC21" s="14">
        <v>49046183.979999997</v>
      </c>
      <c r="CD21" s="14">
        <v>36259967.149999999</v>
      </c>
      <c r="CE21" s="28">
        <v>396483.52</v>
      </c>
      <c r="CF21" s="28">
        <v>42102105.350000001</v>
      </c>
      <c r="CG21" s="14">
        <v>0</v>
      </c>
      <c r="CH21" s="28">
        <v>13166782.01</v>
      </c>
      <c r="CI21" s="28">
        <v>6417145.7999999998</v>
      </c>
      <c r="CJ21" s="14">
        <v>0</v>
      </c>
      <c r="CK21" s="28">
        <v>121660.07</v>
      </c>
      <c r="CL21" s="28">
        <v>16416836.779999999</v>
      </c>
      <c r="CM21" s="28">
        <v>1352249.69</v>
      </c>
      <c r="CN21" s="28">
        <v>8884139.75</v>
      </c>
      <c r="CO21" s="14">
        <v>927385805.09000003</v>
      </c>
      <c r="CP21" s="14">
        <v>0</v>
      </c>
      <c r="CQ21" s="28">
        <v>-4269731.88</v>
      </c>
      <c r="CR21" s="14"/>
      <c r="CS21" s="14"/>
      <c r="CT21" s="14">
        <v>885273745.85000002</v>
      </c>
      <c r="CU21" s="14">
        <v>42112059.240000002</v>
      </c>
      <c r="CV21" s="28">
        <v>-4269731.88</v>
      </c>
      <c r="CW21" s="14"/>
      <c r="CX21" s="28">
        <v>830658700.73000002</v>
      </c>
      <c r="CY21" s="28">
        <v>916440465.10000002</v>
      </c>
      <c r="CZ21" s="28">
        <v>934749024.79999995</v>
      </c>
      <c r="DA21" s="14">
        <v>1078.2</v>
      </c>
      <c r="DB21" s="14">
        <v>4269731.88</v>
      </c>
      <c r="DC21" s="14">
        <v>6362372.7199999997</v>
      </c>
      <c r="DD21" s="23">
        <f t="shared" si="1"/>
        <v>0.78772157174225133</v>
      </c>
      <c r="DE21" s="23"/>
      <c r="DF21" s="23"/>
      <c r="DG21" s="23">
        <f t="shared" si="2"/>
        <v>-1.4349138225637899</v>
      </c>
      <c r="DH21" s="26">
        <f t="shared" si="3"/>
        <v>-3.6504482123223285</v>
      </c>
      <c r="DI21" s="23"/>
      <c r="DJ21" s="24">
        <f t="shared" si="4"/>
        <v>-522918.59067890927</v>
      </c>
      <c r="DK21" s="24">
        <f t="shared" si="16"/>
        <v>3960.0555370061211</v>
      </c>
      <c r="DL21" s="24">
        <f t="shared" si="5"/>
        <v>38.895465089978664</v>
      </c>
      <c r="DM21" s="24">
        <f t="shared" si="6"/>
        <v>59.962568336450005</v>
      </c>
      <c r="DN21" s="24">
        <f t="shared" si="7"/>
        <v>28.671804964083464</v>
      </c>
      <c r="DO21" s="24">
        <f t="shared" si="8"/>
        <v>67.476512589035849</v>
      </c>
      <c r="DP21" s="24">
        <f t="shared" si="9"/>
        <v>866953.27842700784</v>
      </c>
      <c r="DQ21" s="23">
        <f t="shared" si="10"/>
        <v>71.357088206023107</v>
      </c>
      <c r="DR21" s="23">
        <f t="shared" si="17"/>
        <v>-1.9977904072581667</v>
      </c>
      <c r="DS21" s="23">
        <f t="shared" si="11"/>
        <v>1.7499478949707492</v>
      </c>
    </row>
    <row r="22" spans="1:123" ht="15" x14ac:dyDescent="0.25">
      <c r="A22" s="35" t="s">
        <v>16</v>
      </c>
      <c r="B22" s="14">
        <v>2880950220.52</v>
      </c>
      <c r="C22" s="14">
        <v>366149259.36000001</v>
      </c>
      <c r="D22" s="14">
        <v>312033033.50999999</v>
      </c>
      <c r="E22" s="14">
        <v>248747</v>
      </c>
      <c r="F22" s="14">
        <v>10761206.75</v>
      </c>
      <c r="G22" s="14">
        <v>41278855.039999999</v>
      </c>
      <c r="H22" s="14">
        <v>111962824.65000001</v>
      </c>
      <c r="I22" s="29">
        <f t="shared" si="12"/>
        <v>111962824.65000001</v>
      </c>
      <c r="J22" s="14">
        <v>908286.29</v>
      </c>
      <c r="K22" s="14">
        <v>20962952.530000001</v>
      </c>
      <c r="L22" s="14">
        <v>792457.88</v>
      </c>
      <c r="M22" s="14">
        <v>89299127.950000003</v>
      </c>
      <c r="N22" s="14">
        <v>793726.58</v>
      </c>
      <c r="O22" s="14">
        <v>478905810.58999997</v>
      </c>
      <c r="P22" s="14">
        <v>2402043453.4899998</v>
      </c>
      <c r="Q22" s="14">
        <v>801816400</v>
      </c>
      <c r="R22" s="29">
        <f t="shared" si="13"/>
        <v>801816400</v>
      </c>
      <c r="S22" s="14">
        <v>604661900</v>
      </c>
      <c r="T22" s="14">
        <v>82627300</v>
      </c>
      <c r="U22" s="14">
        <v>18707500</v>
      </c>
      <c r="V22" s="14">
        <v>16409800</v>
      </c>
      <c r="W22" s="14">
        <v>79409900</v>
      </c>
      <c r="X22" s="14">
        <v>0</v>
      </c>
      <c r="Y22" s="14">
        <v>0</v>
      </c>
      <c r="Z22" s="14">
        <v>1600227053.49</v>
      </c>
      <c r="AA22" s="14">
        <v>0</v>
      </c>
      <c r="AB22" s="14">
        <v>1061865962.55</v>
      </c>
      <c r="AC22" s="14">
        <v>195571229.75999999</v>
      </c>
      <c r="AD22" s="14">
        <v>43723548.850000001</v>
      </c>
      <c r="AE22" s="14">
        <v>24776435.16</v>
      </c>
      <c r="AF22" s="14">
        <v>0</v>
      </c>
      <c r="AG22" s="14">
        <v>0</v>
      </c>
      <c r="AH22" s="14">
        <v>3499600</v>
      </c>
      <c r="AI22" s="14">
        <v>0</v>
      </c>
      <c r="AJ22" s="14">
        <v>0</v>
      </c>
      <c r="AK22" s="14">
        <v>8821019.6300000008</v>
      </c>
      <c r="AL22" s="14">
        <v>0</v>
      </c>
      <c r="AM22" s="14">
        <v>5795630</v>
      </c>
      <c r="AN22" s="14">
        <v>0</v>
      </c>
      <c r="AO22" s="14">
        <v>0</v>
      </c>
      <c r="AP22" s="14">
        <v>21306200</v>
      </c>
      <c r="AQ22" s="14">
        <v>0</v>
      </c>
      <c r="AR22" s="14">
        <v>27791.91</v>
      </c>
      <c r="AS22" s="14"/>
      <c r="AT22" s="14">
        <v>5009000</v>
      </c>
      <c r="AU22" s="14">
        <v>8524054.0500000007</v>
      </c>
      <c r="AV22" s="14">
        <v>269240</v>
      </c>
      <c r="AW22" s="14">
        <v>220270539.59</v>
      </c>
      <c r="AX22" s="14">
        <v>766801.99</v>
      </c>
      <c r="AY22" s="14">
        <f t="shared" si="18"/>
        <v>1600227053.49</v>
      </c>
      <c r="AZ22" s="14">
        <v>2880949264.0799999</v>
      </c>
      <c r="BA22" s="14">
        <v>0</v>
      </c>
      <c r="BB22" s="14">
        <v>956.44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7056197.7400000002</v>
      </c>
      <c r="BK22" s="14">
        <v>468020496.20999998</v>
      </c>
      <c r="BL22" s="29">
        <f t="shared" si="14"/>
        <v>468020496.21000004</v>
      </c>
      <c r="BM22" s="14">
        <v>0</v>
      </c>
      <c r="BN22" s="14">
        <v>0</v>
      </c>
      <c r="BO22" s="14">
        <v>31647245.530000001</v>
      </c>
      <c r="BP22" s="14">
        <v>13395410.17</v>
      </c>
      <c r="BQ22" s="14">
        <v>71725386.120000005</v>
      </c>
      <c r="BR22" s="14">
        <v>159216959.41999999</v>
      </c>
      <c r="BS22" s="14">
        <v>62985673.670000002</v>
      </c>
      <c r="BT22" s="14">
        <v>10065920.300000001</v>
      </c>
      <c r="BU22" s="14">
        <v>118983901.00000001</v>
      </c>
      <c r="BV22" s="14">
        <v>425286911.95999998</v>
      </c>
      <c r="BW22" s="29">
        <f t="shared" si="15"/>
        <v>425286911.96000004</v>
      </c>
      <c r="BX22" s="14">
        <v>109714268.76000001</v>
      </c>
      <c r="BY22" s="14">
        <v>194581845.77000001</v>
      </c>
      <c r="BZ22" s="14">
        <v>0</v>
      </c>
      <c r="CA22" s="54">
        <v>120990797.42999999</v>
      </c>
      <c r="CB22" s="14">
        <v>80908289.079999998</v>
      </c>
      <c r="CC22" s="14">
        <v>63152773.229999997</v>
      </c>
      <c r="CD22" s="14">
        <v>17755515.850000001</v>
      </c>
      <c r="CE22" s="14">
        <v>147144</v>
      </c>
      <c r="CF22" s="14">
        <v>45339137.060000002</v>
      </c>
      <c r="CG22" s="14">
        <v>450635.71</v>
      </c>
      <c r="CH22" s="14">
        <v>14068693.800000001</v>
      </c>
      <c r="CI22" s="14">
        <v>1554168.28</v>
      </c>
      <c r="CJ22" s="14">
        <v>1148560.78</v>
      </c>
      <c r="CK22" s="14">
        <v>95996.160000000003</v>
      </c>
      <c r="CL22" s="14">
        <v>26424591.34</v>
      </c>
      <c r="CM22" s="14">
        <v>304970</v>
      </c>
      <c r="CN22" s="14">
        <v>0</v>
      </c>
      <c r="CO22" s="14">
        <v>2834683129.9499998</v>
      </c>
      <c r="CP22" s="14">
        <v>0</v>
      </c>
      <c r="CQ22" s="14">
        <v>-1800805842.7</v>
      </c>
      <c r="CR22" s="14"/>
      <c r="CS22" s="14"/>
      <c r="CT22" s="14">
        <v>2768256941.2400002</v>
      </c>
      <c r="CU22" s="14">
        <v>66426188.710000001</v>
      </c>
      <c r="CV22" s="14">
        <v>-45790809.299999997</v>
      </c>
      <c r="CW22" s="14"/>
      <c r="CX22" s="14">
        <v>2732153713.75</v>
      </c>
      <c r="CY22" s="14">
        <v>2878887301</v>
      </c>
      <c r="CZ22" s="14">
        <v>2880950220.52</v>
      </c>
      <c r="DA22" s="14">
        <v>1314</v>
      </c>
      <c r="DB22" s="14">
        <v>45790809.299999997</v>
      </c>
      <c r="DC22" s="14">
        <v>0</v>
      </c>
      <c r="DD22" s="20">
        <f t="shared" si="1"/>
        <v>1.605966331540734</v>
      </c>
      <c r="DE22" s="20"/>
      <c r="DF22" s="20"/>
      <c r="DG22" s="20">
        <f t="shared" si="2"/>
        <v>-4.7899748486216902</v>
      </c>
      <c r="DH22" s="21">
        <f t="shared" si="3"/>
        <v>-82.689006244442524</v>
      </c>
      <c r="DI22" s="20"/>
      <c r="DJ22" s="24">
        <f t="shared" si="4"/>
        <v>-1793433.063881279</v>
      </c>
      <c r="DK22" s="24">
        <f t="shared" si="16"/>
        <v>34848.408904109587</v>
      </c>
      <c r="DL22" s="24">
        <f t="shared" si="5"/>
        <v>16.595638501650427</v>
      </c>
      <c r="DM22" s="24">
        <f t="shared" si="6"/>
        <v>83.376777438953482</v>
      </c>
      <c r="DN22" s="24">
        <f t="shared" si="7"/>
        <v>12.916761506477743</v>
      </c>
      <c r="DO22" s="24">
        <f t="shared" si="8"/>
        <v>87.917580969230698</v>
      </c>
      <c r="DP22" s="24">
        <f t="shared" si="9"/>
        <v>2192503.972998478</v>
      </c>
      <c r="DQ22" s="20">
        <f t="shared" si="10"/>
        <v>76.45538042416176</v>
      </c>
      <c r="DR22" s="20">
        <f t="shared" si="17"/>
        <v>-7.1656834891849097E-2</v>
      </c>
      <c r="DS22" s="20">
        <f t="shared" si="11"/>
        <v>0</v>
      </c>
    </row>
    <row r="23" spans="1:123" ht="15" x14ac:dyDescent="0.25">
      <c r="A23" s="35" t="s">
        <v>17</v>
      </c>
      <c r="B23" s="14">
        <v>6339229995.8699999</v>
      </c>
      <c r="C23" s="14">
        <v>2011924382.8800001</v>
      </c>
      <c r="D23" s="14">
        <v>1416516651.7</v>
      </c>
      <c r="E23" s="14">
        <v>5842889.9400000004</v>
      </c>
      <c r="F23" s="14">
        <v>16879956.43</v>
      </c>
      <c r="G23" s="14">
        <v>405445414.5</v>
      </c>
      <c r="H23" s="14">
        <v>353199689.52999997</v>
      </c>
      <c r="I23" s="29">
        <f t="shared" si="12"/>
        <v>353199689.53000003</v>
      </c>
      <c r="J23" s="14">
        <v>25452414.510000002</v>
      </c>
      <c r="K23" s="14">
        <v>39175381.75</v>
      </c>
      <c r="L23" s="14">
        <v>7788378.9800000004</v>
      </c>
      <c r="M23" s="14">
        <v>280783514.29000002</v>
      </c>
      <c r="N23" s="14">
        <v>91950542.549999997</v>
      </c>
      <c r="O23" s="14">
        <v>2468044102.5799999</v>
      </c>
      <c r="P23" s="14">
        <v>3599941117.3200002</v>
      </c>
      <c r="Q23" s="14">
        <v>2080182200</v>
      </c>
      <c r="R23" s="29">
        <f t="shared" si="13"/>
        <v>2080182200</v>
      </c>
      <c r="S23" s="14">
        <v>1896318300</v>
      </c>
      <c r="T23" s="14">
        <v>94110100</v>
      </c>
      <c r="U23" s="14">
        <v>13586900</v>
      </c>
      <c r="V23" s="14">
        <v>3819200</v>
      </c>
      <c r="W23" s="14">
        <v>72347700</v>
      </c>
      <c r="X23" s="14">
        <v>0</v>
      </c>
      <c r="Y23" s="14">
        <v>0</v>
      </c>
      <c r="Z23" s="14">
        <v>1519758917.3199999</v>
      </c>
      <c r="AA23" s="14">
        <v>0</v>
      </c>
      <c r="AB23" s="14">
        <v>902050513.50999999</v>
      </c>
      <c r="AC23" s="14">
        <v>222765073.56999999</v>
      </c>
      <c r="AD23" s="14">
        <v>45303553.399999999</v>
      </c>
      <c r="AE23" s="14">
        <v>31767235.260000002</v>
      </c>
      <c r="AF23" s="14">
        <v>0</v>
      </c>
      <c r="AG23" s="14">
        <v>39991750</v>
      </c>
      <c r="AH23" s="14">
        <v>454000</v>
      </c>
      <c r="AI23" s="14">
        <v>0</v>
      </c>
      <c r="AJ23" s="14">
        <v>0</v>
      </c>
      <c r="AK23" s="14">
        <v>8907777.5399999991</v>
      </c>
      <c r="AL23" s="14">
        <v>0</v>
      </c>
      <c r="AM23" s="14">
        <v>5613057.8799999999</v>
      </c>
      <c r="AN23" s="14">
        <v>0</v>
      </c>
      <c r="AO23" s="14">
        <v>0</v>
      </c>
      <c r="AP23" s="14">
        <v>52070600</v>
      </c>
      <c r="AQ23" s="14">
        <v>16003187.15</v>
      </c>
      <c r="AR23" s="14">
        <v>60527.42</v>
      </c>
      <c r="AS23" s="14"/>
      <c r="AT23" s="14">
        <v>0</v>
      </c>
      <c r="AU23" s="14">
        <v>13787954.640000001</v>
      </c>
      <c r="AV23" s="14">
        <v>100000</v>
      </c>
      <c r="AW23" s="14">
        <v>180283499.75</v>
      </c>
      <c r="AX23" s="14">
        <v>600187.19999999995</v>
      </c>
      <c r="AY23" s="14">
        <f t="shared" si="18"/>
        <v>1519758917.3200004</v>
      </c>
      <c r="AZ23" s="14">
        <v>6067985219.8999996</v>
      </c>
      <c r="BA23" s="14">
        <v>16803170.030000001</v>
      </c>
      <c r="BB23" s="14">
        <v>124058.41</v>
      </c>
      <c r="BC23" s="14">
        <v>130962215</v>
      </c>
      <c r="BD23" s="14">
        <v>111183</v>
      </c>
      <c r="BE23" s="14">
        <v>20148714.07</v>
      </c>
      <c r="BF23" s="14">
        <v>9839612.0299999993</v>
      </c>
      <c r="BG23" s="14">
        <v>83046436.650000006</v>
      </c>
      <c r="BH23" s="14">
        <v>9666664.1099999994</v>
      </c>
      <c r="BI23" s="14">
        <v>542722.67000000004</v>
      </c>
      <c r="BJ23" s="14">
        <v>284962089.94999999</v>
      </c>
      <c r="BK23" s="14">
        <v>2001354492.8900001</v>
      </c>
      <c r="BL23" s="29">
        <f t="shared" si="14"/>
        <v>2001354492.8900003</v>
      </c>
      <c r="BM23" s="14">
        <v>393658696.56999999</v>
      </c>
      <c r="BN23" s="14">
        <v>1142122096.01</v>
      </c>
      <c r="BO23" s="14">
        <v>43262272.170000002</v>
      </c>
      <c r="BP23" s="14">
        <v>7686763.4199999999</v>
      </c>
      <c r="BQ23" s="14">
        <v>67165285.980000004</v>
      </c>
      <c r="BR23" s="14">
        <v>99484773.409999996</v>
      </c>
      <c r="BS23" s="14">
        <v>90429284.469999999</v>
      </c>
      <c r="BT23" s="14">
        <v>13188821.17</v>
      </c>
      <c r="BU23" s="14">
        <v>144356499.69</v>
      </c>
      <c r="BV23" s="14">
        <v>1362014948.8199999</v>
      </c>
      <c r="BW23" s="29">
        <f t="shared" si="15"/>
        <v>1362014948.8200002</v>
      </c>
      <c r="BX23" s="14">
        <v>852982607.16999996</v>
      </c>
      <c r="BY23" s="14">
        <v>191351967.47</v>
      </c>
      <c r="BZ23" s="14">
        <v>25520666.879999999</v>
      </c>
      <c r="CA23" s="54">
        <v>292159707.30000007</v>
      </c>
      <c r="CB23" s="14">
        <v>1390593509.26</v>
      </c>
      <c r="CC23" s="14">
        <v>79097267.239999995</v>
      </c>
      <c r="CD23" s="14">
        <v>1311496242.02</v>
      </c>
      <c r="CE23" s="14">
        <v>275701707.93000001</v>
      </c>
      <c r="CF23" s="14">
        <v>251491330.94999999</v>
      </c>
      <c r="CG23" s="14">
        <v>7479927.0700000003</v>
      </c>
      <c r="CH23" s="14">
        <v>40623323.509999998</v>
      </c>
      <c r="CI23" s="14">
        <v>125022206.59</v>
      </c>
      <c r="CJ23" s="14">
        <v>1466568.58</v>
      </c>
      <c r="CK23" s="14">
        <v>1597182.63</v>
      </c>
      <c r="CL23" s="14">
        <v>108063610.67</v>
      </c>
      <c r="CM23" s="14">
        <v>48875118.340000004</v>
      </c>
      <c r="CN23" s="14">
        <v>22291701.719999999</v>
      </c>
      <c r="CO23" s="14">
        <v>6217899783.4099998</v>
      </c>
      <c r="CP23" s="14">
        <v>0</v>
      </c>
      <c r="CQ23" s="14">
        <v>-121138932.05</v>
      </c>
      <c r="CR23" s="14"/>
      <c r="CS23" s="14"/>
      <c r="CT23" s="14">
        <v>5817277156.1700001</v>
      </c>
      <c r="CU23" s="14">
        <v>400622627.24000001</v>
      </c>
      <c r="CV23" s="14">
        <v>-120338932.05</v>
      </c>
      <c r="CW23" s="14"/>
      <c r="CX23" s="14">
        <v>5692130249.7200003</v>
      </c>
      <c r="CY23" s="14">
        <v>6189269960.6599998</v>
      </c>
      <c r="CZ23" s="14">
        <v>6339229995.8699999</v>
      </c>
      <c r="DA23" s="14">
        <v>1268.9000000000001</v>
      </c>
      <c r="DB23" s="14">
        <v>120338932.05</v>
      </c>
      <c r="DC23" s="14">
        <v>153591478.5</v>
      </c>
      <c r="DD23" s="20">
        <f t="shared" si="1"/>
        <v>1.913958202164084</v>
      </c>
      <c r="DE23" s="20"/>
      <c r="DF23" s="20"/>
      <c r="DG23" s="20">
        <f t="shared" si="2"/>
        <v>-1.4596076053812881</v>
      </c>
      <c r="DH23" s="21">
        <f t="shared" si="3"/>
        <v>-3.3569359802543111</v>
      </c>
      <c r="DI23" s="20"/>
      <c r="DJ23" s="24">
        <f t="shared" si="4"/>
        <v>-3036311.5383402947</v>
      </c>
      <c r="DK23" s="24">
        <f t="shared" si="16"/>
        <v>94837.207069114971</v>
      </c>
      <c r="DL23" s="24">
        <f t="shared" si="5"/>
        <v>37.30932737810231</v>
      </c>
      <c r="DM23" s="24">
        <f t="shared" si="6"/>
        <v>56.788302675015053</v>
      </c>
      <c r="DN23" s="24">
        <f t="shared" si="7"/>
        <v>32.356976679618136</v>
      </c>
      <c r="DO23" s="24">
        <f t="shared" si="8"/>
        <v>63.244180287284955</v>
      </c>
      <c r="DP23" s="24">
        <f t="shared" si="9"/>
        <v>4995846.7931830715</v>
      </c>
      <c r="DQ23" s="20">
        <f t="shared" si="10"/>
        <v>81.518980182599265</v>
      </c>
      <c r="DR23" s="20">
        <f t="shared" si="17"/>
        <v>-2.4229034468228119</v>
      </c>
      <c r="DS23" s="20">
        <f t="shared" si="11"/>
        <v>6.4940135822766489</v>
      </c>
    </row>
    <row r="24" spans="1:123" ht="15" x14ac:dyDescent="0.25">
      <c r="A24" s="35" t="s">
        <v>18</v>
      </c>
      <c r="B24" s="14">
        <v>1871427782.51</v>
      </c>
      <c r="C24" s="14">
        <v>188704791.61000001</v>
      </c>
      <c r="D24" s="14">
        <v>156153156.77000001</v>
      </c>
      <c r="E24" s="14">
        <v>253501.9</v>
      </c>
      <c r="F24" s="14">
        <v>20932549.100000001</v>
      </c>
      <c r="G24" s="14">
        <v>9787924.75</v>
      </c>
      <c r="H24" s="14">
        <v>86378302.189999998</v>
      </c>
      <c r="I24" s="29">
        <f t="shared" si="12"/>
        <v>86378302.189999998</v>
      </c>
      <c r="J24" s="14">
        <v>2305619.7599999998</v>
      </c>
      <c r="K24" s="14">
        <v>15195029.57</v>
      </c>
      <c r="L24" s="14">
        <v>653811.92000000004</v>
      </c>
      <c r="M24" s="14">
        <v>68223840.939999998</v>
      </c>
      <c r="N24" s="14">
        <v>0</v>
      </c>
      <c r="O24" s="14">
        <v>275203093.80000001</v>
      </c>
      <c r="P24" s="14">
        <v>1591338369.71</v>
      </c>
      <c r="Q24" s="14">
        <v>479655600</v>
      </c>
      <c r="R24" s="29">
        <f t="shared" si="13"/>
        <v>479655600</v>
      </c>
      <c r="S24" s="14">
        <v>377113900</v>
      </c>
      <c r="T24" s="14">
        <v>27983700</v>
      </c>
      <c r="U24" s="14">
        <v>17679800</v>
      </c>
      <c r="V24" s="14">
        <v>4127800</v>
      </c>
      <c r="W24" s="14">
        <v>52750400</v>
      </c>
      <c r="X24" s="14">
        <v>0</v>
      </c>
      <c r="Y24" s="14">
        <v>0</v>
      </c>
      <c r="Z24" s="14">
        <v>1111682769.71</v>
      </c>
      <c r="AA24" s="14">
        <v>0</v>
      </c>
      <c r="AB24" s="14">
        <v>851486190.32000005</v>
      </c>
      <c r="AC24" s="14">
        <v>86850338.840000004</v>
      </c>
      <c r="AD24" s="14">
        <v>23717469.890000001</v>
      </c>
      <c r="AE24" s="14">
        <v>17496626.390000001</v>
      </c>
      <c r="AF24" s="14">
        <v>0</v>
      </c>
      <c r="AG24" s="14">
        <v>0</v>
      </c>
      <c r="AH24" s="14">
        <v>1697800</v>
      </c>
      <c r="AI24" s="14">
        <v>0</v>
      </c>
      <c r="AJ24" s="14">
        <v>1729586.5</v>
      </c>
      <c r="AK24" s="14">
        <v>6186112.8099999996</v>
      </c>
      <c r="AL24" s="14">
        <v>0</v>
      </c>
      <c r="AM24" s="14">
        <v>3950220.76</v>
      </c>
      <c r="AN24" s="14">
        <v>0</v>
      </c>
      <c r="AO24" s="14">
        <v>0</v>
      </c>
      <c r="AP24" s="14">
        <v>17012500</v>
      </c>
      <c r="AQ24" s="14">
        <v>40901018.5</v>
      </c>
      <c r="AR24" s="14">
        <v>64970.76</v>
      </c>
      <c r="AS24" s="14"/>
      <c r="AT24" s="14">
        <v>0</v>
      </c>
      <c r="AU24" s="14">
        <v>7376557.8700000001</v>
      </c>
      <c r="AV24" s="14">
        <v>368794.48</v>
      </c>
      <c r="AW24" s="14">
        <v>52558998.729999997</v>
      </c>
      <c r="AX24" s="14">
        <v>285583.86</v>
      </c>
      <c r="AY24" s="14">
        <f t="shared" si="18"/>
        <v>1111682769.7099998</v>
      </c>
      <c r="AZ24" s="14">
        <v>1866541463.51</v>
      </c>
      <c r="BA24" s="14">
        <v>0</v>
      </c>
      <c r="BB24" s="14">
        <v>0</v>
      </c>
      <c r="BC24" s="14">
        <v>0</v>
      </c>
      <c r="BD24" s="14">
        <v>0</v>
      </c>
      <c r="BE24" s="14">
        <v>4120708</v>
      </c>
      <c r="BF24" s="14">
        <v>0</v>
      </c>
      <c r="BG24" s="14">
        <v>765611</v>
      </c>
      <c r="BH24" s="14">
        <v>0</v>
      </c>
      <c r="BI24" s="14">
        <v>0</v>
      </c>
      <c r="BJ24" s="14">
        <v>3727669.35</v>
      </c>
      <c r="BK24" s="14">
        <v>223609159.71000001</v>
      </c>
      <c r="BL24" s="29">
        <f t="shared" si="14"/>
        <v>223609159.71000001</v>
      </c>
      <c r="BM24" s="14">
        <v>329958</v>
      </c>
      <c r="BN24" s="14">
        <v>73638</v>
      </c>
      <c r="BO24" s="14">
        <v>10948810.619999999</v>
      </c>
      <c r="BP24" s="14">
        <v>0</v>
      </c>
      <c r="BQ24" s="14">
        <v>44076707.090000004</v>
      </c>
      <c r="BR24" s="14">
        <v>78892170.209999993</v>
      </c>
      <c r="BS24" s="14">
        <v>58464204.399999999</v>
      </c>
      <c r="BT24" s="14">
        <v>9479456.4299999997</v>
      </c>
      <c r="BU24" s="14">
        <v>21344214.959999997</v>
      </c>
      <c r="BV24" s="14">
        <v>312377782.39999998</v>
      </c>
      <c r="BW24" s="29">
        <f t="shared" si="15"/>
        <v>312377782.39999998</v>
      </c>
      <c r="BX24" s="14">
        <v>119423443.93000001</v>
      </c>
      <c r="BY24" s="14">
        <v>115378802.56</v>
      </c>
      <c r="BZ24" s="14">
        <v>0</v>
      </c>
      <c r="CA24" s="54">
        <v>77575535.909999996</v>
      </c>
      <c r="CB24" s="14">
        <v>58892018.140000001</v>
      </c>
      <c r="CC24" s="14">
        <v>35742620.810000002</v>
      </c>
      <c r="CD24" s="14">
        <v>23149397.329999998</v>
      </c>
      <c r="CE24" s="14">
        <v>0</v>
      </c>
      <c r="CF24" s="14">
        <v>39880400.990000002</v>
      </c>
      <c r="CG24" s="14">
        <v>763701.97</v>
      </c>
      <c r="CH24" s="14">
        <v>11963915.390000001</v>
      </c>
      <c r="CI24" s="14">
        <v>36990905.600000001</v>
      </c>
      <c r="CJ24" s="14">
        <v>159755</v>
      </c>
      <c r="CK24" s="14">
        <v>850078</v>
      </c>
      <c r="CL24" s="14">
        <v>29444528.84</v>
      </c>
      <c r="CM24" s="14">
        <v>185400</v>
      </c>
      <c r="CN24" s="14">
        <v>1181274.8899999999</v>
      </c>
      <c r="CO24" s="14">
        <v>1861624477.72</v>
      </c>
      <c r="CP24" s="14">
        <v>0</v>
      </c>
      <c r="CQ24" s="14">
        <v>-8603645.9700000007</v>
      </c>
      <c r="CR24" s="14"/>
      <c r="CS24" s="14"/>
      <c r="CT24" s="14">
        <v>1774632473.99</v>
      </c>
      <c r="CU24" s="14">
        <v>86992003.730000004</v>
      </c>
      <c r="CV24" s="14">
        <v>-9126708.2899999991</v>
      </c>
      <c r="CW24" s="14"/>
      <c r="CX24" s="14">
        <v>1725352552.26</v>
      </c>
      <c r="CY24" s="14">
        <v>1926328604</v>
      </c>
      <c r="CZ24" s="14">
        <v>1871427782.51</v>
      </c>
      <c r="DA24" s="14">
        <v>907.2</v>
      </c>
      <c r="DB24" s="14">
        <v>9126708.2899999991</v>
      </c>
      <c r="DC24" s="14">
        <v>1900900</v>
      </c>
      <c r="DD24" s="20">
        <f t="shared" si="1"/>
        <v>0.52384093479960891</v>
      </c>
      <c r="DE24" s="20"/>
      <c r="DF24" s="20"/>
      <c r="DG24" s="20">
        <f t="shared" si="2"/>
        <v>-5.4512596883916533</v>
      </c>
      <c r="DH24" s="21" t="e">
        <f t="shared" si="3"/>
        <v>#DIV/0!</v>
      </c>
      <c r="DI24" s="20"/>
      <c r="DJ24" s="24">
        <f t="shared" si="4"/>
        <v>-1748833.0951499117</v>
      </c>
      <c r="DK24" s="24">
        <f t="shared" si="16"/>
        <v>10060.304552469135</v>
      </c>
      <c r="DL24" s="24">
        <f t="shared" si="5"/>
        <v>14.699102811814225</v>
      </c>
      <c r="DM24" s="24">
        <f t="shared" si="6"/>
        <v>85.033383846405343</v>
      </c>
      <c r="DN24" s="24">
        <f t="shared" si="7"/>
        <v>10.136565879339624</v>
      </c>
      <c r="DO24" s="24">
        <f t="shared" si="8"/>
        <v>92.232649357694584</v>
      </c>
      <c r="DP24" s="24">
        <f t="shared" si="9"/>
        <v>2062861.3122905642</v>
      </c>
      <c r="DQ24" s="20">
        <f t="shared" si="10"/>
        <v>68.569284234550992</v>
      </c>
      <c r="DR24" s="20">
        <f t="shared" si="17"/>
        <v>2.8500236863014474</v>
      </c>
      <c r="DS24" s="20">
        <f t="shared" si="11"/>
        <v>0.69102756325041736</v>
      </c>
    </row>
    <row r="25" spans="1:123" ht="15" x14ac:dyDescent="0.25">
      <c r="A25" s="35" t="s">
        <v>19</v>
      </c>
      <c r="B25" s="14">
        <v>2449731519.1799998</v>
      </c>
      <c r="C25" s="14">
        <v>352401234.69999999</v>
      </c>
      <c r="D25" s="14">
        <v>274561282.45999998</v>
      </c>
      <c r="E25" s="14">
        <v>2678798.16</v>
      </c>
      <c r="F25" s="14">
        <v>4420053.1500000004</v>
      </c>
      <c r="G25" s="14">
        <v>65022278.039999999</v>
      </c>
      <c r="H25" s="14">
        <v>84092282.329999998</v>
      </c>
      <c r="I25" s="29">
        <f t="shared" si="12"/>
        <v>84092282.329999998</v>
      </c>
      <c r="J25" s="14">
        <v>1871124.84</v>
      </c>
      <c r="K25" s="14">
        <v>18125541.039999999</v>
      </c>
      <c r="L25" s="14">
        <v>845459.36</v>
      </c>
      <c r="M25" s="14">
        <v>63250157.090000004</v>
      </c>
      <c r="N25" s="14">
        <v>1871.6</v>
      </c>
      <c r="O25" s="14">
        <v>436495388.63</v>
      </c>
      <c r="P25" s="14">
        <v>2009994830.55</v>
      </c>
      <c r="Q25" s="14">
        <v>838401500</v>
      </c>
      <c r="R25" s="29">
        <f t="shared" si="13"/>
        <v>838401500</v>
      </c>
      <c r="S25" s="14">
        <v>397468300</v>
      </c>
      <c r="T25" s="14">
        <v>355388000</v>
      </c>
      <c r="U25" s="14">
        <v>18259200</v>
      </c>
      <c r="V25" s="14">
        <v>6487400</v>
      </c>
      <c r="W25" s="14">
        <v>60798600</v>
      </c>
      <c r="X25" s="14">
        <v>0</v>
      </c>
      <c r="Y25" s="14">
        <v>0</v>
      </c>
      <c r="Z25" s="14">
        <v>1171593330.55</v>
      </c>
      <c r="AA25" s="14">
        <v>0</v>
      </c>
      <c r="AB25" s="14">
        <v>714030853.33000004</v>
      </c>
      <c r="AC25" s="14">
        <v>184284147.34999999</v>
      </c>
      <c r="AD25" s="14">
        <v>45113544.880000003</v>
      </c>
      <c r="AE25" s="14">
        <v>32871361.739999998</v>
      </c>
      <c r="AF25" s="14">
        <v>0</v>
      </c>
      <c r="AG25" s="14">
        <v>0</v>
      </c>
      <c r="AH25" s="14">
        <v>404400</v>
      </c>
      <c r="AI25" s="14">
        <v>0</v>
      </c>
      <c r="AJ25" s="14">
        <v>0</v>
      </c>
      <c r="AK25" s="14">
        <v>7473742.6699999999</v>
      </c>
      <c r="AL25" s="14">
        <v>0</v>
      </c>
      <c r="AM25" s="14">
        <v>4758043</v>
      </c>
      <c r="AN25" s="14">
        <v>0</v>
      </c>
      <c r="AO25" s="14">
        <v>0</v>
      </c>
      <c r="AP25" s="14">
        <v>12777800</v>
      </c>
      <c r="AQ25" s="14">
        <v>3949000</v>
      </c>
      <c r="AR25" s="14">
        <v>78079.62</v>
      </c>
      <c r="AS25" s="14">
        <v>3250000</v>
      </c>
      <c r="AT25" s="14">
        <v>0</v>
      </c>
      <c r="AU25" s="14">
        <v>11526700.029999999</v>
      </c>
      <c r="AV25" s="14">
        <v>506191.25</v>
      </c>
      <c r="AW25" s="14">
        <v>150104601.50999999</v>
      </c>
      <c r="AX25" s="14">
        <v>464865.17</v>
      </c>
      <c r="AY25" s="14">
        <f t="shared" si="18"/>
        <v>1171593330.5500002</v>
      </c>
      <c r="AZ25" s="14">
        <v>2446490219.1799998</v>
      </c>
      <c r="BA25" s="14">
        <v>0</v>
      </c>
      <c r="BB25" s="14">
        <v>0</v>
      </c>
      <c r="BC25" s="14">
        <v>0</v>
      </c>
      <c r="BD25" s="14">
        <v>0</v>
      </c>
      <c r="BE25" s="14">
        <v>800000</v>
      </c>
      <c r="BF25" s="14">
        <v>0</v>
      </c>
      <c r="BG25" s="14">
        <v>0</v>
      </c>
      <c r="BH25" s="14">
        <v>2441300</v>
      </c>
      <c r="BI25" s="14">
        <v>0</v>
      </c>
      <c r="BJ25" s="14">
        <v>8356833.0899999999</v>
      </c>
      <c r="BK25" s="14">
        <v>306935484.42000002</v>
      </c>
      <c r="BL25" s="29">
        <f t="shared" si="14"/>
        <v>306935484.42000002</v>
      </c>
      <c r="BM25" s="14">
        <v>0</v>
      </c>
      <c r="BN25" s="14">
        <v>0</v>
      </c>
      <c r="BO25" s="14">
        <v>41538704.719999999</v>
      </c>
      <c r="BP25" s="14">
        <v>15678161.59</v>
      </c>
      <c r="BQ25" s="14">
        <v>36808643.130000003</v>
      </c>
      <c r="BR25" s="14">
        <v>84383966.349999994</v>
      </c>
      <c r="BS25" s="14">
        <v>68319791.030000001</v>
      </c>
      <c r="BT25" s="14">
        <v>16747385.029999999</v>
      </c>
      <c r="BU25" s="14">
        <v>43458832.57</v>
      </c>
      <c r="BV25" s="14">
        <v>335633680.13999999</v>
      </c>
      <c r="BW25" s="29">
        <f t="shared" si="15"/>
        <v>335633680.13999999</v>
      </c>
      <c r="BX25" s="14">
        <v>92941250.909999996</v>
      </c>
      <c r="BY25" s="14">
        <v>156087667.41999999</v>
      </c>
      <c r="BZ25" s="14">
        <v>0</v>
      </c>
      <c r="CA25" s="54">
        <v>86604761.809999987</v>
      </c>
      <c r="CB25" s="14">
        <v>100062268.76000001</v>
      </c>
      <c r="CC25" s="14">
        <v>56590390.789999999</v>
      </c>
      <c r="CD25" s="14">
        <v>43471877.970000006</v>
      </c>
      <c r="CE25" s="14">
        <v>0</v>
      </c>
      <c r="CF25" s="14">
        <v>63094308.630000003</v>
      </c>
      <c r="CG25" s="14">
        <v>1764831.79</v>
      </c>
      <c r="CH25" s="14">
        <v>15909478.07</v>
      </c>
      <c r="CI25" s="14">
        <v>9470201.0700000003</v>
      </c>
      <c r="CJ25" s="14">
        <v>0</v>
      </c>
      <c r="CK25" s="14">
        <v>1929482.03</v>
      </c>
      <c r="CL25" s="14">
        <v>7644267.5599999996</v>
      </c>
      <c r="CM25" s="14">
        <v>1272084.76</v>
      </c>
      <c r="CN25" s="14">
        <v>1624072.96</v>
      </c>
      <c r="CO25" s="14">
        <v>2420427713.71</v>
      </c>
      <c r="CP25" s="14">
        <v>0</v>
      </c>
      <c r="CQ25" s="14">
        <v>-1589239558.97</v>
      </c>
      <c r="CR25" s="14"/>
      <c r="CS25" s="14"/>
      <c r="CT25" s="14">
        <v>2385668669.6000004</v>
      </c>
      <c r="CU25" s="14">
        <v>34759044.109999999</v>
      </c>
      <c r="CV25" s="14">
        <v>-27695068.890000001</v>
      </c>
      <c r="CW25" s="14"/>
      <c r="CX25" s="14">
        <v>2357224754.8200002</v>
      </c>
      <c r="CY25" s="14">
        <v>2477112397</v>
      </c>
      <c r="CZ25" s="14">
        <v>2449731519.1799998</v>
      </c>
      <c r="DA25" s="14">
        <v>1077.8</v>
      </c>
      <c r="DB25" s="14">
        <v>27695068.890000001</v>
      </c>
      <c r="DC25" s="14">
        <v>14988044.83</v>
      </c>
      <c r="DD25" s="20">
        <f t="shared" si="1"/>
        <v>1.1962047775671485</v>
      </c>
      <c r="DE25" s="20"/>
      <c r="DF25" s="20"/>
      <c r="DG25" s="20">
        <f t="shared" si="2"/>
        <v>-4.4655305898530324</v>
      </c>
      <c r="DH25" s="21">
        <f t="shared" si="3"/>
        <v>-18570.833783928188</v>
      </c>
      <c r="DI25" s="20"/>
      <c r="DJ25" s="24">
        <f t="shared" si="4"/>
        <v>-1840725.734533309</v>
      </c>
      <c r="DK25" s="24">
        <f t="shared" si="16"/>
        <v>25695.92585822973</v>
      </c>
      <c r="DL25" s="24">
        <f t="shared" si="5"/>
        <v>17.818014489037058</v>
      </c>
      <c r="DM25" s="24">
        <f t="shared" si="6"/>
        <v>82.049596652240766</v>
      </c>
      <c r="DN25" s="24">
        <f t="shared" si="7"/>
        <v>14.559461235049403</v>
      </c>
      <c r="DO25" s="24">
        <f t="shared" si="8"/>
        <v>85.26954531764558</v>
      </c>
      <c r="DP25" s="24">
        <f t="shared" si="9"/>
        <v>2272899.9064575988</v>
      </c>
      <c r="DQ25" s="20">
        <f t="shared" si="10"/>
        <v>80.734240012491099</v>
      </c>
      <c r="DR25" s="20">
        <f t="shared" si="17"/>
        <v>1.1053546804400483</v>
      </c>
      <c r="DS25" s="20">
        <f t="shared" si="11"/>
        <v>3.4337382447240059</v>
      </c>
    </row>
    <row r="26" spans="1:123" ht="15" x14ac:dyDescent="0.25">
      <c r="CC26" s="8"/>
    </row>
    <row r="27" spans="1:123" ht="15" x14ac:dyDescent="0.25">
      <c r="CC27" s="8"/>
    </row>
    <row r="28" spans="1:123" ht="15" x14ac:dyDescent="0.25">
      <c r="CC28" s="8"/>
    </row>
    <row r="29" spans="1:123" ht="15" x14ac:dyDescent="0.25">
      <c r="CC29" s="8"/>
    </row>
    <row r="30" spans="1:123" ht="15" x14ac:dyDescent="0.25">
      <c r="CC30" s="8"/>
    </row>
    <row r="31" spans="1:123" ht="15" x14ac:dyDescent="0.25">
      <c r="CC31" s="8"/>
    </row>
    <row r="32" spans="1:123" ht="15" x14ac:dyDescent="0.25">
      <c r="CC32" s="8"/>
    </row>
    <row r="33" spans="81:81" ht="15" x14ac:dyDescent="0.25">
      <c r="CC33" s="8"/>
    </row>
    <row r="34" spans="81:81" ht="15" x14ac:dyDescent="0.25">
      <c r="CC34" s="8"/>
    </row>
    <row r="35" spans="81:81" ht="15" x14ac:dyDescent="0.25">
      <c r="CC35" s="8"/>
    </row>
    <row r="36" spans="81:81" ht="15" x14ac:dyDescent="0.25">
      <c r="CC36" s="8"/>
    </row>
    <row r="37" spans="81:81" ht="15" x14ac:dyDescent="0.25">
      <c r="CC37" s="8"/>
    </row>
    <row r="38" spans="81:81" ht="15" x14ac:dyDescent="0.25">
      <c r="CC38" s="8"/>
    </row>
    <row r="39" spans="81:81" ht="15" x14ac:dyDescent="0.25">
      <c r="CC39" s="8"/>
    </row>
  </sheetData>
  <pageMargins left="0.7" right="0.7" top="0.75" bottom="0.75" header="0.3" footer="0.3"/>
  <pageSetup paperSize="9" scale="86" orientation="portrait" r:id="rId1"/>
  <colBreaks count="2" manualBreakCount="2">
    <brk id="16" max="24" man="1"/>
    <brk id="84" max="2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35"/>
  <sheetViews>
    <sheetView view="pageBreakPreview" topLeftCell="CM1" zoomScale="60" zoomScaleNormal="100" workbookViewId="0">
      <selection activeCell="F13" sqref="F13"/>
    </sheetView>
  </sheetViews>
  <sheetFormatPr defaultColWidth="9.109375" defaultRowHeight="14.4" x14ac:dyDescent="0.3"/>
  <cols>
    <col min="1" max="1" width="21.33203125" style="4" customWidth="1"/>
    <col min="2" max="3" width="16.6640625" style="4" customWidth="1"/>
    <col min="4" max="4" width="15.109375" style="4" customWidth="1"/>
    <col min="5" max="5" width="13.77734375" style="4" customWidth="1"/>
    <col min="6" max="6" width="14.109375" style="4" customWidth="1"/>
    <col min="7" max="13" width="12" style="4" customWidth="1"/>
    <col min="14" max="14" width="11.77734375" style="4" customWidth="1"/>
    <col min="15" max="16" width="13" style="4" customWidth="1"/>
    <col min="17" max="23" width="13.77734375" style="4" customWidth="1"/>
    <col min="24" max="60" width="13.33203125" style="4" customWidth="1"/>
    <col min="61" max="61" width="11.6640625" style="4" customWidth="1"/>
    <col min="62" max="72" width="13.33203125" style="4" customWidth="1"/>
    <col min="73" max="78" width="12.6640625" style="4" customWidth="1"/>
    <col min="79" max="81" width="12.77734375" style="4" customWidth="1"/>
    <col min="82" max="83" width="11.6640625" style="4" customWidth="1"/>
    <col min="84" max="84" width="10.6640625" style="4" customWidth="1"/>
    <col min="85" max="91" width="11.6640625" style="4" customWidth="1"/>
    <col min="92" max="92" width="14" style="4" customWidth="1"/>
    <col min="93" max="93" width="11" style="4" customWidth="1"/>
    <col min="94" max="94" width="14" style="4" customWidth="1"/>
    <col min="95" max="96" width="9.109375" style="4" hidden="1" customWidth="1"/>
    <col min="97" max="97" width="13.109375" style="4" customWidth="1"/>
    <col min="98" max="98" width="13.21875" style="4" customWidth="1"/>
    <col min="99" max="99" width="12.21875" style="4" customWidth="1"/>
    <col min="100" max="100" width="9.109375" style="4" hidden="1" customWidth="1"/>
    <col min="101" max="101" width="12.77734375" style="4" customWidth="1"/>
    <col min="102" max="102" width="13.77734375" style="4" customWidth="1"/>
    <col min="103" max="103" width="14.88671875" style="4" customWidth="1"/>
    <col min="104" max="104" width="9.109375" style="4" customWidth="1"/>
    <col min="105" max="105" width="12.21875" style="4" customWidth="1"/>
    <col min="106" max="106" width="13.21875" style="4" customWidth="1"/>
    <col min="107" max="107" width="14.109375" style="4" customWidth="1"/>
    <col min="108" max="109" width="0" style="4" hidden="1" customWidth="1"/>
    <col min="110" max="110" width="9.21875" style="4" bestFit="1" customWidth="1"/>
    <col min="111" max="111" width="13.33203125" style="4" customWidth="1"/>
    <col min="112" max="112" width="0" style="4" hidden="1" customWidth="1"/>
    <col min="113" max="113" width="13.109375" style="4" customWidth="1"/>
    <col min="114" max="114" width="11.109375" style="4" bestFit="1" customWidth="1"/>
    <col min="115" max="118" width="9.21875" style="4" bestFit="1" customWidth="1"/>
    <col min="119" max="119" width="12.77734375" style="4" bestFit="1" customWidth="1"/>
    <col min="120" max="120" width="9.21875" style="4" bestFit="1" customWidth="1"/>
    <col min="121" max="121" width="9.88671875" style="4" bestFit="1" customWidth="1"/>
    <col min="122" max="122" width="9.21875" style="4" bestFit="1" customWidth="1"/>
    <col min="123" max="16384" width="9.109375" style="4"/>
  </cols>
  <sheetData>
    <row r="1" spans="1:122" ht="79.2" x14ac:dyDescent="0.3">
      <c r="A1" s="34" t="s">
        <v>0</v>
      </c>
      <c r="B1" s="37" t="s">
        <v>60</v>
      </c>
      <c r="C1" s="37" t="s">
        <v>49</v>
      </c>
      <c r="D1" s="37" t="s">
        <v>50</v>
      </c>
      <c r="E1" s="37" t="s">
        <v>51</v>
      </c>
      <c r="F1" s="37" t="s">
        <v>52</v>
      </c>
      <c r="G1" s="37" t="s">
        <v>53</v>
      </c>
      <c r="H1" s="37" t="s">
        <v>54</v>
      </c>
      <c r="I1" s="47" t="s">
        <v>87</v>
      </c>
      <c r="J1" s="53">
        <v>21000000</v>
      </c>
      <c r="K1" s="53">
        <v>22000000</v>
      </c>
      <c r="L1" s="53">
        <v>24000000</v>
      </c>
      <c r="M1" s="53">
        <v>25000000</v>
      </c>
      <c r="N1" s="37" t="s">
        <v>55</v>
      </c>
      <c r="O1" s="37" t="s">
        <v>56</v>
      </c>
      <c r="P1" s="37" t="s">
        <v>57</v>
      </c>
      <c r="Q1" s="37" t="s">
        <v>58</v>
      </c>
      <c r="R1" s="48" t="s">
        <v>87</v>
      </c>
      <c r="S1" s="46" t="s">
        <v>84</v>
      </c>
      <c r="T1" s="46" t="s">
        <v>85</v>
      </c>
      <c r="U1" s="46" t="s">
        <v>93</v>
      </c>
      <c r="V1" s="46" t="s">
        <v>88</v>
      </c>
      <c r="W1" s="46" t="s">
        <v>94</v>
      </c>
      <c r="X1" s="37" t="s">
        <v>59</v>
      </c>
      <c r="Y1" s="46" t="s">
        <v>86</v>
      </c>
      <c r="Z1" s="46">
        <v>41030800</v>
      </c>
      <c r="AA1" s="46">
        <v>41030900</v>
      </c>
      <c r="AB1" s="46">
        <v>41031000</v>
      </c>
      <c r="AC1" s="46">
        <v>41031600</v>
      </c>
      <c r="AD1" s="46">
        <v>41033700</v>
      </c>
      <c r="AE1" s="46">
        <v>41033800</v>
      </c>
      <c r="AF1" s="46">
        <v>41034200</v>
      </c>
      <c r="AG1" s="46">
        <v>41034300</v>
      </c>
      <c r="AH1" s="46">
        <v>41034400</v>
      </c>
      <c r="AI1" s="46">
        <v>41034500</v>
      </c>
      <c r="AJ1" s="46">
        <v>41034800</v>
      </c>
      <c r="AK1" s="46">
        <v>41035100</v>
      </c>
      <c r="AL1" s="46">
        <v>41035300</v>
      </c>
      <c r="AM1" s="46">
        <v>41035800</v>
      </c>
      <c r="AN1" s="46">
        <v>41036300</v>
      </c>
      <c r="AO1" s="46">
        <v>41036600</v>
      </c>
      <c r="AP1" s="46">
        <v>41037000</v>
      </c>
      <c r="AQ1" s="46">
        <v>41037800</v>
      </c>
      <c r="AR1" s="46">
        <v>41037900</v>
      </c>
      <c r="AS1" s="46">
        <v>41038000</v>
      </c>
      <c r="AT1" s="46">
        <v>41038100</v>
      </c>
      <c r="AU1" s="46">
        <v>41038600</v>
      </c>
      <c r="AV1" s="46">
        <v>41038500</v>
      </c>
      <c r="AW1" s="46">
        <v>41038700</v>
      </c>
      <c r="AX1" s="47" t="s">
        <v>87</v>
      </c>
      <c r="AY1" s="46">
        <v>90010200</v>
      </c>
      <c r="AZ1" s="46">
        <v>41010600</v>
      </c>
      <c r="BA1" s="46">
        <v>41010900</v>
      </c>
      <c r="BB1" s="46">
        <v>41020300</v>
      </c>
      <c r="BC1" s="46">
        <v>41020900</v>
      </c>
      <c r="BD1" s="46">
        <v>41030300</v>
      </c>
      <c r="BE1" s="46">
        <v>41030400</v>
      </c>
      <c r="BF1" s="46">
        <v>41035000</v>
      </c>
      <c r="BG1" s="46">
        <v>41035200</v>
      </c>
      <c r="BH1" s="46">
        <v>41035600</v>
      </c>
      <c r="BI1" s="37" t="s">
        <v>26</v>
      </c>
      <c r="BJ1" s="37" t="s">
        <v>27</v>
      </c>
      <c r="BK1" s="47" t="s">
        <v>87</v>
      </c>
      <c r="BL1" s="53">
        <v>70101</v>
      </c>
      <c r="BM1" s="53">
        <v>70201</v>
      </c>
      <c r="BN1" s="53">
        <v>70301</v>
      </c>
      <c r="BO1" s="53">
        <v>70302</v>
      </c>
      <c r="BP1" s="53">
        <v>70304</v>
      </c>
      <c r="BQ1" s="53">
        <v>70501</v>
      </c>
      <c r="BR1" s="53">
        <v>70601</v>
      </c>
      <c r="BS1" s="53">
        <v>70701</v>
      </c>
      <c r="BT1" s="53" t="s">
        <v>97</v>
      </c>
      <c r="BU1" s="37" t="s">
        <v>28</v>
      </c>
      <c r="BV1" s="47" t="s">
        <v>87</v>
      </c>
      <c r="BW1" s="53">
        <v>80101</v>
      </c>
      <c r="BX1" s="53">
        <v>80201</v>
      </c>
      <c r="BY1" s="53">
        <v>80209</v>
      </c>
      <c r="BZ1" s="53" t="s">
        <v>97</v>
      </c>
      <c r="CA1" s="37" t="s">
        <v>29</v>
      </c>
      <c r="CB1" s="53">
        <v>90901</v>
      </c>
      <c r="CC1" s="53" t="s">
        <v>97</v>
      </c>
      <c r="CD1" s="37" t="s">
        <v>30</v>
      </c>
      <c r="CE1" s="37" t="s">
        <v>31</v>
      </c>
      <c r="CF1" s="37" t="s">
        <v>32</v>
      </c>
      <c r="CG1" s="37" t="s">
        <v>33</v>
      </c>
      <c r="CH1" s="37" t="s">
        <v>34</v>
      </c>
      <c r="CI1" s="37" t="s">
        <v>35</v>
      </c>
      <c r="CJ1" s="37" t="s">
        <v>36</v>
      </c>
      <c r="CK1" s="37" t="s">
        <v>37</v>
      </c>
      <c r="CL1" s="37" t="s">
        <v>38</v>
      </c>
      <c r="CM1" s="37" t="s">
        <v>39</v>
      </c>
      <c r="CN1" s="37" t="s">
        <v>40</v>
      </c>
      <c r="CO1" s="38" t="s">
        <v>41</v>
      </c>
      <c r="CP1" s="37" t="s">
        <v>42</v>
      </c>
      <c r="CQ1" s="39" t="s">
        <v>20</v>
      </c>
      <c r="CR1" s="37" t="s">
        <v>21</v>
      </c>
      <c r="CS1" s="37" t="s">
        <v>43</v>
      </c>
      <c r="CT1" s="37" t="s">
        <v>44</v>
      </c>
      <c r="CU1" s="37" t="s">
        <v>48</v>
      </c>
      <c r="CV1" s="37" t="s">
        <v>25</v>
      </c>
      <c r="CW1" s="37" t="s">
        <v>45</v>
      </c>
      <c r="CX1" s="37" t="s">
        <v>46</v>
      </c>
      <c r="CY1" s="37" t="s">
        <v>47</v>
      </c>
      <c r="CZ1" s="37" t="s">
        <v>80</v>
      </c>
      <c r="DA1" s="37" t="s">
        <v>81</v>
      </c>
      <c r="DB1" s="37" t="s">
        <v>82</v>
      </c>
      <c r="DC1" s="42" t="s">
        <v>65</v>
      </c>
      <c r="DD1" s="42" t="s">
        <v>66</v>
      </c>
      <c r="DE1" s="42" t="s">
        <v>67</v>
      </c>
      <c r="DF1" s="42" t="s">
        <v>68</v>
      </c>
      <c r="DG1" s="42" t="s">
        <v>69</v>
      </c>
      <c r="DH1" s="42" t="s">
        <v>70</v>
      </c>
      <c r="DI1" s="42" t="s">
        <v>71</v>
      </c>
      <c r="DJ1" s="42" t="s">
        <v>72</v>
      </c>
      <c r="DK1" s="42" t="s">
        <v>73</v>
      </c>
      <c r="DL1" s="42" t="s">
        <v>74</v>
      </c>
      <c r="DM1" s="42" t="s">
        <v>75</v>
      </c>
      <c r="DN1" s="42" t="s">
        <v>76</v>
      </c>
      <c r="DO1" s="42" t="s">
        <v>77</v>
      </c>
      <c r="DP1" s="42" t="s">
        <v>78</v>
      </c>
      <c r="DQ1" s="42" t="s">
        <v>79</v>
      </c>
      <c r="DR1" s="42" t="s">
        <v>83</v>
      </c>
    </row>
    <row r="2" spans="1:122" ht="15" x14ac:dyDescent="0.25">
      <c r="A2" s="35" t="s">
        <v>63</v>
      </c>
      <c r="B2" s="14">
        <v>2583535833.04</v>
      </c>
      <c r="C2" s="14">
        <v>406869807.07999998</v>
      </c>
      <c r="D2" s="14">
        <v>362857376.11000001</v>
      </c>
      <c r="E2" s="14">
        <v>2192663.7799999998</v>
      </c>
      <c r="F2" s="14">
        <v>12584564.75</v>
      </c>
      <c r="G2" s="14">
        <v>17206992.219999999</v>
      </c>
      <c r="H2" s="14">
        <v>99510085.519999996</v>
      </c>
      <c r="I2" s="29">
        <f>SUM(J2:M2)</f>
        <v>99510085.519999996</v>
      </c>
      <c r="J2" s="14">
        <v>5239811.42</v>
      </c>
      <c r="K2" s="14">
        <v>23144133.100000001</v>
      </c>
      <c r="L2" s="14">
        <v>1208382.23</v>
      </c>
      <c r="M2" s="14">
        <v>69917758.769999996</v>
      </c>
      <c r="N2" s="14">
        <v>286287.27</v>
      </c>
      <c r="O2" s="14">
        <v>506951694.95999998</v>
      </c>
      <c r="P2" s="14">
        <v>2065469459.8199999</v>
      </c>
      <c r="Q2" s="14">
        <v>587108800</v>
      </c>
      <c r="R2" s="29">
        <f>S2+T2+U2+V2+W2</f>
        <v>587108800</v>
      </c>
      <c r="S2" s="14">
        <v>501460900</v>
      </c>
      <c r="T2" s="14">
        <v>63852500</v>
      </c>
      <c r="U2" s="14">
        <v>3590900</v>
      </c>
      <c r="V2" s="14">
        <v>13895400</v>
      </c>
      <c r="W2" s="14">
        <v>4309100</v>
      </c>
      <c r="X2" s="14">
        <v>1478360659.8199999</v>
      </c>
      <c r="Y2" s="14">
        <v>1029238399</v>
      </c>
      <c r="Z2" s="14">
        <v>169574215.84</v>
      </c>
      <c r="AA2" s="14">
        <v>55004000</v>
      </c>
      <c r="AB2" s="14">
        <v>51185698</v>
      </c>
      <c r="AC2" s="14">
        <v>0</v>
      </c>
      <c r="AD2" s="14">
        <v>10386300</v>
      </c>
      <c r="AE2" s="14">
        <v>24859000</v>
      </c>
      <c r="AF2" s="14">
        <v>3743000</v>
      </c>
      <c r="AG2" s="14">
        <v>510577.5</v>
      </c>
      <c r="AH2" s="14">
        <v>49500000</v>
      </c>
      <c r="AI2" s="14">
        <v>0</v>
      </c>
      <c r="AJ2" s="14">
        <v>0</v>
      </c>
      <c r="AK2" s="14">
        <v>0</v>
      </c>
      <c r="AL2" s="14">
        <v>0</v>
      </c>
      <c r="AM2" s="14">
        <v>11798000</v>
      </c>
      <c r="AN2" s="14">
        <v>675000</v>
      </c>
      <c r="AO2" s="14">
        <v>32988269.48</v>
      </c>
      <c r="AP2" s="14">
        <v>712400</v>
      </c>
      <c r="AQ2" s="14">
        <v>38185800</v>
      </c>
      <c r="AR2" s="14">
        <v>0</v>
      </c>
      <c r="AS2" s="14">
        <v>0</v>
      </c>
      <c r="AT2" s="14">
        <v>0</v>
      </c>
      <c r="AU2" s="14">
        <v>0</v>
      </c>
      <c r="AV2" s="14">
        <v>0</v>
      </c>
      <c r="AW2" s="14">
        <v>0</v>
      </c>
      <c r="AX2" s="29">
        <f t="shared" ref="AX2:AX25" si="0">SUM(Y2:AW2)</f>
        <v>1478360659.8199999</v>
      </c>
      <c r="AY2" s="14">
        <v>2572421154.7800002</v>
      </c>
      <c r="AZ2" s="14">
        <v>0</v>
      </c>
      <c r="BA2" s="14">
        <v>61143.1</v>
      </c>
      <c r="BB2" s="14">
        <v>0</v>
      </c>
      <c r="BC2" s="14">
        <v>0</v>
      </c>
      <c r="BD2" s="14">
        <v>0</v>
      </c>
      <c r="BE2" s="14">
        <v>2458126.34</v>
      </c>
      <c r="BF2" s="14">
        <v>6897508.8200000003</v>
      </c>
      <c r="BG2" s="14">
        <v>0</v>
      </c>
      <c r="BH2" s="14">
        <v>1697900</v>
      </c>
      <c r="BI2" s="14">
        <v>4813643.43</v>
      </c>
      <c r="BJ2" s="14">
        <v>390589246.18000001</v>
      </c>
      <c r="BK2" s="29">
        <f>SUM(BL2:BT2)</f>
        <v>390589246.18000001</v>
      </c>
      <c r="BL2" s="14">
        <v>0</v>
      </c>
      <c r="BM2" s="14">
        <v>0</v>
      </c>
      <c r="BN2" s="14">
        <v>7499484.4299999997</v>
      </c>
      <c r="BO2" s="14">
        <v>18946068.73</v>
      </c>
      <c r="BP2" s="14">
        <v>83357611.659999996</v>
      </c>
      <c r="BQ2" s="14">
        <v>140508747.66</v>
      </c>
      <c r="BR2" s="14">
        <v>112919920.84999999</v>
      </c>
      <c r="BS2" s="14">
        <v>9249453.6799999997</v>
      </c>
      <c r="BT2" s="14">
        <v>18107959.169999998</v>
      </c>
      <c r="BU2" s="14">
        <v>451395986.17000002</v>
      </c>
      <c r="BV2" s="29">
        <f>SUM(BW2:BZ2)</f>
        <v>451395986.17000002</v>
      </c>
      <c r="BW2" s="14">
        <v>98772420.930000007</v>
      </c>
      <c r="BX2" s="14">
        <v>224417561.56999999</v>
      </c>
      <c r="BY2" s="14">
        <v>0</v>
      </c>
      <c r="BZ2" s="14">
        <v>128206003.67</v>
      </c>
      <c r="CA2" s="14">
        <v>84309711.519999996</v>
      </c>
      <c r="CB2" s="14">
        <v>53362485.850000001</v>
      </c>
      <c r="CC2" s="14">
        <v>30947225.669999994</v>
      </c>
      <c r="CD2" s="14">
        <v>1270404.96</v>
      </c>
      <c r="CE2" s="14">
        <v>40938308.200000003</v>
      </c>
      <c r="CF2" s="14">
        <v>2038855.02</v>
      </c>
      <c r="CG2" s="14">
        <v>18649000.949999999</v>
      </c>
      <c r="CH2" s="14">
        <v>64849598.329999998</v>
      </c>
      <c r="CI2" s="14">
        <v>799996.97</v>
      </c>
      <c r="CJ2" s="14">
        <v>438519.21</v>
      </c>
      <c r="CK2" s="14">
        <v>48417399.460000001</v>
      </c>
      <c r="CL2" s="14">
        <v>6034547.46</v>
      </c>
      <c r="CM2" s="14">
        <v>5477240.71</v>
      </c>
      <c r="CN2" s="14">
        <v>2584853287.1500001</v>
      </c>
      <c r="CO2" s="14">
        <v>0</v>
      </c>
      <c r="CP2" s="14">
        <v>-1442566290.6500001</v>
      </c>
      <c r="CQ2" s="14"/>
      <c r="CR2" s="14"/>
      <c r="CS2" s="14">
        <v>2387478026.3400002</v>
      </c>
      <c r="CT2" s="14">
        <v>197375260.81</v>
      </c>
      <c r="CU2" s="14">
        <v>3433725.11</v>
      </c>
      <c r="CV2" s="14"/>
      <c r="CW2" s="14">
        <v>2402156470.98</v>
      </c>
      <c r="CX2" s="14">
        <v>2575967047.6399999</v>
      </c>
      <c r="CY2" s="14">
        <v>2583535833.04</v>
      </c>
      <c r="CZ2" s="14">
        <v>1634.2</v>
      </c>
      <c r="DA2" s="14">
        <v>-3433725.11</v>
      </c>
      <c r="DB2" s="14">
        <v>0</v>
      </c>
      <c r="DC2" s="21">
        <f t="shared" ref="DC2:DC25" si="1">(B2-CS2-CT2)/B2*100</f>
        <v>-5.099422632934681E-2</v>
      </c>
      <c r="DD2" s="21"/>
      <c r="DE2" s="21"/>
      <c r="DF2" s="21">
        <f t="shared" ref="DF2:DF25" si="2">((C2+H2)-CS2)/(C2+H2)</f>
        <v>-3.7147962650758704</v>
      </c>
      <c r="DG2" s="21">
        <f t="shared" ref="DG2:DG25" si="3">(N2-CT2)/N2</f>
        <v>-688.43079728972918</v>
      </c>
      <c r="DH2" s="21"/>
      <c r="DI2" s="41">
        <f t="shared" ref="DI2:DI25" si="4">(C2+H2-CS2-CT2)/CZ2</f>
        <v>-1271859.8669379514</v>
      </c>
      <c r="DJ2" s="41">
        <f>DA2/CZ2</f>
        <v>-2101.1657753029003</v>
      </c>
      <c r="DK2" s="41">
        <f t="shared" ref="DK2:DK25" si="5">(C2+H2)/B2*100</f>
        <v>19.600265888480127</v>
      </c>
      <c r="DL2" s="41">
        <f t="shared" ref="DL2:DL25" si="6">P2/B2*100</f>
        <v>79.947389674467928</v>
      </c>
      <c r="DM2" s="41">
        <f t="shared" ref="DM2:DM25" si="7">C2/CN2*100</f>
        <v>15.740537735842071</v>
      </c>
      <c r="DN2" s="41">
        <f t="shared" ref="DN2:DN25" si="8">P2/CW2*100</f>
        <v>85.98396835395809</v>
      </c>
      <c r="DO2" s="41">
        <f t="shared" ref="DO2:DO25" si="9">B2/CZ2</f>
        <v>1580917.7781422101</v>
      </c>
      <c r="DP2" s="21">
        <f t="shared" ref="DP2:DP25" si="10">C2/O2*100</f>
        <v>80.258101733362039</v>
      </c>
      <c r="DQ2" s="21">
        <f>(CX2-CY2)/CX2*100</f>
        <v>-0.29382306761005811</v>
      </c>
      <c r="DR2" s="21">
        <f t="shared" ref="DR2:DR25" si="11">DB2/(C2+H2)*100</f>
        <v>0</v>
      </c>
    </row>
    <row r="3" spans="1:122" ht="15" x14ac:dyDescent="0.25">
      <c r="A3" s="35" t="s">
        <v>64</v>
      </c>
      <c r="B3" s="14">
        <v>2099536735.6800001</v>
      </c>
      <c r="C3" s="14">
        <v>225171480.52000001</v>
      </c>
      <c r="D3" s="14">
        <v>190408459.71000001</v>
      </c>
      <c r="E3" s="14">
        <v>857064.43</v>
      </c>
      <c r="F3" s="14">
        <v>22551339.620000001</v>
      </c>
      <c r="G3" s="14">
        <v>8638984.8100000005</v>
      </c>
      <c r="H3" s="14">
        <v>59527729.450000003</v>
      </c>
      <c r="I3" s="29">
        <f t="shared" ref="I3:I25" si="12">SUM(J3:M3)</f>
        <v>59527729.450000003</v>
      </c>
      <c r="J3" s="14">
        <v>2752432.36</v>
      </c>
      <c r="K3" s="14">
        <v>16241915.449999999</v>
      </c>
      <c r="L3" s="14">
        <v>715990.8</v>
      </c>
      <c r="M3" s="14">
        <v>39817390.840000004</v>
      </c>
      <c r="N3" s="14">
        <v>202563.21</v>
      </c>
      <c r="O3" s="14">
        <v>284907937.93000001</v>
      </c>
      <c r="P3" s="14">
        <v>1810756775.97</v>
      </c>
      <c r="Q3" s="14">
        <v>461919900</v>
      </c>
      <c r="R3" s="29">
        <f t="shared" ref="R3:R25" si="13">S3+T3+U3+V3+W3</f>
        <v>461919900</v>
      </c>
      <c r="S3" s="14">
        <v>409600300</v>
      </c>
      <c r="T3" s="14">
        <v>37871800</v>
      </c>
      <c r="U3" s="14">
        <v>2255300</v>
      </c>
      <c r="V3" s="14">
        <v>9486200</v>
      </c>
      <c r="W3" s="14">
        <v>2706300</v>
      </c>
      <c r="X3" s="14">
        <v>1348836875.97</v>
      </c>
      <c r="Y3" s="14">
        <v>962643430.15999997</v>
      </c>
      <c r="Z3" s="14">
        <v>115001539.05</v>
      </c>
      <c r="AA3" s="14">
        <v>29702133.68</v>
      </c>
      <c r="AB3" s="14">
        <v>24482539.57</v>
      </c>
      <c r="AC3" s="14">
        <v>0</v>
      </c>
      <c r="AD3" s="14">
        <v>21303091.129999999</v>
      </c>
      <c r="AE3" s="14">
        <v>31469247.649999999</v>
      </c>
      <c r="AF3" s="14">
        <v>1428569.39</v>
      </c>
      <c r="AG3" s="14">
        <v>21216.26</v>
      </c>
      <c r="AH3" s="14">
        <v>68000000</v>
      </c>
      <c r="AI3" s="14">
        <v>936431.8</v>
      </c>
      <c r="AJ3" s="14">
        <v>4712300</v>
      </c>
      <c r="AK3" s="14">
        <v>6754100</v>
      </c>
      <c r="AL3" s="14">
        <v>0</v>
      </c>
      <c r="AM3" s="14">
        <v>2187655.6</v>
      </c>
      <c r="AN3" s="14">
        <v>41512507.039999999</v>
      </c>
      <c r="AO3" s="14">
        <v>22400</v>
      </c>
      <c r="AP3" s="14">
        <v>21771495.09</v>
      </c>
      <c r="AQ3" s="14">
        <v>0</v>
      </c>
      <c r="AR3" s="14">
        <v>0</v>
      </c>
      <c r="AS3" s="14">
        <v>0</v>
      </c>
      <c r="AT3" s="14">
        <v>16888219.550000001</v>
      </c>
      <c r="AU3" s="14">
        <v>0</v>
      </c>
      <c r="AV3" s="14">
        <v>0</v>
      </c>
      <c r="AW3" s="14">
        <v>0</v>
      </c>
      <c r="AX3" s="29">
        <f t="shared" si="0"/>
        <v>1348836875.97</v>
      </c>
      <c r="AY3" s="14">
        <v>2095664713.9000001</v>
      </c>
      <c r="AZ3" s="14">
        <v>0</v>
      </c>
      <c r="BA3" s="14">
        <v>0</v>
      </c>
      <c r="BB3" s="14">
        <v>0</v>
      </c>
      <c r="BC3" s="14">
        <v>0</v>
      </c>
      <c r="BD3" s="14">
        <v>1589439.18</v>
      </c>
      <c r="BE3" s="14">
        <v>100786</v>
      </c>
      <c r="BF3" s="14">
        <v>2181796.6</v>
      </c>
      <c r="BG3" s="14">
        <v>0</v>
      </c>
      <c r="BH3" s="14">
        <v>0</v>
      </c>
      <c r="BI3" s="14">
        <v>4163306.18</v>
      </c>
      <c r="BJ3" s="14">
        <v>310451753.75999999</v>
      </c>
      <c r="BK3" s="29">
        <f t="shared" ref="BK3:BK25" si="14">SUM(BL3:BT3)</f>
        <v>310451753.75999999</v>
      </c>
      <c r="BL3" s="14">
        <v>0</v>
      </c>
      <c r="BM3" s="14">
        <v>2946143.8</v>
      </c>
      <c r="BN3" s="14">
        <v>28792956</v>
      </c>
      <c r="BO3" s="14">
        <v>22645957.129999999</v>
      </c>
      <c r="BP3" s="14">
        <v>40450907.719999999</v>
      </c>
      <c r="BQ3" s="14">
        <v>94708221.519999996</v>
      </c>
      <c r="BR3" s="14">
        <v>85861160.189999998</v>
      </c>
      <c r="BS3" s="14">
        <v>7519171.8799999999</v>
      </c>
      <c r="BT3" s="14">
        <v>27527235.52</v>
      </c>
      <c r="BU3" s="14">
        <v>276478714.75</v>
      </c>
      <c r="BV3" s="29">
        <f t="shared" ref="BV3:BV25" si="15">SUM(BW3:BZ3)</f>
        <v>276478714.75</v>
      </c>
      <c r="BW3" s="14">
        <v>75150881.5</v>
      </c>
      <c r="BX3" s="14">
        <v>113719671.13</v>
      </c>
      <c r="BY3" s="14">
        <v>0</v>
      </c>
      <c r="BZ3" s="14">
        <v>87608162.11999999</v>
      </c>
      <c r="CA3" s="14">
        <v>40338688.020000003</v>
      </c>
      <c r="CB3" s="14">
        <v>26034795.32</v>
      </c>
      <c r="CC3" s="14">
        <v>14303892.700000003</v>
      </c>
      <c r="CD3" s="14">
        <v>50699</v>
      </c>
      <c r="CE3" s="14">
        <v>40786760.729999997</v>
      </c>
      <c r="CF3" s="14">
        <v>1827472.14</v>
      </c>
      <c r="CG3" s="14">
        <v>11568550.5</v>
      </c>
      <c r="CH3" s="14">
        <v>70052326.469999999</v>
      </c>
      <c r="CI3" s="14">
        <v>518584.36</v>
      </c>
      <c r="CJ3" s="14">
        <v>1007555.44</v>
      </c>
      <c r="CK3" s="14">
        <v>91033161.430000007</v>
      </c>
      <c r="CL3" s="14">
        <v>824517.12</v>
      </c>
      <c r="CM3" s="14">
        <v>1355181.76</v>
      </c>
      <c r="CN3" s="14">
        <v>2087237479.21</v>
      </c>
      <c r="CO3" s="14">
        <v>0</v>
      </c>
      <c r="CP3" s="14">
        <v>-22686842.879999999</v>
      </c>
      <c r="CQ3" s="14"/>
      <c r="CR3" s="14"/>
      <c r="CS3" s="14">
        <v>1865460322.4000001</v>
      </c>
      <c r="CT3" s="14">
        <v>221777156.81</v>
      </c>
      <c r="CU3" s="14">
        <v>-10236344.689999999</v>
      </c>
      <c r="CV3" s="14"/>
      <c r="CW3" s="14">
        <v>1919364343.23</v>
      </c>
      <c r="CX3" s="14">
        <v>2110176797.3399999</v>
      </c>
      <c r="CY3" s="14">
        <v>2099536735.6800001</v>
      </c>
      <c r="CZ3" s="14">
        <v>1038.5999999999999</v>
      </c>
      <c r="DA3" s="14">
        <v>10236344.689999999</v>
      </c>
      <c r="DB3" s="14">
        <v>5134000</v>
      </c>
      <c r="DC3" s="21">
        <f t="shared" si="1"/>
        <v>0.58580810999796451</v>
      </c>
      <c r="DD3" s="21"/>
      <c r="DE3" s="21"/>
      <c r="DF3" s="21">
        <f t="shared" si="2"/>
        <v>-5.552390231769774</v>
      </c>
      <c r="DG3" s="21">
        <f t="shared" si="3"/>
        <v>-1093.8540794253804</v>
      </c>
      <c r="DH3" s="21"/>
      <c r="DI3" s="41">
        <f t="shared" si="4"/>
        <v>-1735546.1864432893</v>
      </c>
      <c r="DJ3" s="41">
        <f t="shared" ref="DJ3:DJ25" si="16">DA3/CZ3</f>
        <v>9855.9066917003656</v>
      </c>
      <c r="DK3" s="41">
        <f t="shared" si="5"/>
        <v>13.560096621876511</v>
      </c>
      <c r="DL3" s="41">
        <f t="shared" si="6"/>
        <v>86.245539084770058</v>
      </c>
      <c r="DM3" s="41">
        <f t="shared" si="7"/>
        <v>10.788014433567248</v>
      </c>
      <c r="DN3" s="41">
        <f t="shared" si="8"/>
        <v>94.341482499501382</v>
      </c>
      <c r="DO3" s="41">
        <f t="shared" si="9"/>
        <v>2021506.5816291163</v>
      </c>
      <c r="DP3" s="21">
        <f t="shared" si="10"/>
        <v>79.033066665669082</v>
      </c>
      <c r="DQ3" s="21">
        <f t="shared" ref="DQ3:DQ25" si="17">(CX3-CY3)/CX3*100</f>
        <v>0.50422607591042901</v>
      </c>
      <c r="DR3" s="21">
        <f t="shared" si="11"/>
        <v>1.8033067252069268</v>
      </c>
    </row>
    <row r="4" spans="1:122" x14ac:dyDescent="0.3">
      <c r="A4" s="36" t="s">
        <v>1</v>
      </c>
      <c r="B4" s="14">
        <v>5562539377</v>
      </c>
      <c r="C4" s="14">
        <v>1831863066</v>
      </c>
      <c r="D4" s="14">
        <v>1299035100</v>
      </c>
      <c r="E4" s="14">
        <v>6815195</v>
      </c>
      <c r="F4" s="14">
        <v>13680804</v>
      </c>
      <c r="G4" s="14">
        <v>409997270</v>
      </c>
      <c r="H4" s="14">
        <v>215589466.06999999</v>
      </c>
      <c r="I4" s="29">
        <f t="shared" si="12"/>
        <v>215589466.06999999</v>
      </c>
      <c r="J4" s="14">
        <v>19476163.690000001</v>
      </c>
      <c r="K4" s="14">
        <v>65998233.399999999</v>
      </c>
      <c r="L4" s="14">
        <v>4997025.67</v>
      </c>
      <c r="M4" s="14">
        <v>125118043.31</v>
      </c>
      <c r="N4" s="14">
        <v>118570</v>
      </c>
      <c r="O4" s="14">
        <v>2047571102</v>
      </c>
      <c r="P4" s="14">
        <v>3509156848</v>
      </c>
      <c r="Q4" s="14">
        <v>293996900</v>
      </c>
      <c r="R4" s="29">
        <f t="shared" si="13"/>
        <v>293996900</v>
      </c>
      <c r="S4" s="14">
        <v>127957900</v>
      </c>
      <c r="T4" s="14">
        <v>123765400</v>
      </c>
      <c r="U4" s="14">
        <v>7299800</v>
      </c>
      <c r="V4" s="14">
        <v>26214000</v>
      </c>
      <c r="W4" s="14">
        <v>8759800</v>
      </c>
      <c r="X4" s="14">
        <v>3215159948.9499998</v>
      </c>
      <c r="Y4" s="14">
        <v>1832138098.0799999</v>
      </c>
      <c r="Z4" s="14">
        <v>514993503.39999998</v>
      </c>
      <c r="AA4" s="14">
        <v>144357848.97</v>
      </c>
      <c r="AB4" s="14">
        <v>20104658.210000001</v>
      </c>
      <c r="AC4" s="14">
        <v>0</v>
      </c>
      <c r="AD4" s="14">
        <v>80943142.329999998</v>
      </c>
      <c r="AE4" s="14">
        <v>35235924.799999997</v>
      </c>
      <c r="AF4" s="14">
        <v>1206120.8999999999</v>
      </c>
      <c r="AG4" s="14">
        <v>43646.7</v>
      </c>
      <c r="AH4" s="14">
        <v>201216481.41</v>
      </c>
      <c r="AI4" s="14">
        <v>46230236.5</v>
      </c>
      <c r="AJ4" s="14">
        <v>11013960.619999999</v>
      </c>
      <c r="AK4" s="14">
        <v>23162767.600000001</v>
      </c>
      <c r="AL4" s="14">
        <v>0</v>
      </c>
      <c r="AM4" s="14">
        <v>1979827.85</v>
      </c>
      <c r="AN4" s="14">
        <v>210180351.03999999</v>
      </c>
      <c r="AO4" s="14">
        <v>0</v>
      </c>
      <c r="AP4" s="14">
        <v>0</v>
      </c>
      <c r="AQ4" s="14">
        <v>72371180.540000007</v>
      </c>
      <c r="AR4" s="14">
        <v>0</v>
      </c>
      <c r="AS4" s="14">
        <v>0</v>
      </c>
      <c r="AT4" s="14">
        <v>0</v>
      </c>
      <c r="AU4" s="14">
        <v>0</v>
      </c>
      <c r="AV4" s="14">
        <v>0</v>
      </c>
      <c r="AW4" s="14">
        <v>19982200</v>
      </c>
      <c r="AX4" s="29">
        <f t="shared" si="0"/>
        <v>3215159948.9499993</v>
      </c>
      <c r="AY4" s="14">
        <v>5556727951.7799997</v>
      </c>
      <c r="AZ4" s="14">
        <v>0</v>
      </c>
      <c r="BA4" s="14">
        <v>2017113.86</v>
      </c>
      <c r="BB4" s="14">
        <v>0</v>
      </c>
      <c r="BC4" s="14">
        <v>0</v>
      </c>
      <c r="BD4" s="14">
        <v>67168.87</v>
      </c>
      <c r="BE4" s="14">
        <v>3304297</v>
      </c>
      <c r="BF4" s="14">
        <v>422845.52</v>
      </c>
      <c r="BG4" s="14">
        <v>0</v>
      </c>
      <c r="BH4" s="14">
        <v>0</v>
      </c>
      <c r="BI4" s="14">
        <v>9525482</v>
      </c>
      <c r="BJ4" s="14">
        <v>780956089.32000005</v>
      </c>
      <c r="BK4" s="29">
        <f t="shared" si="14"/>
        <v>780956089.31999993</v>
      </c>
      <c r="BL4" s="14">
        <v>0</v>
      </c>
      <c r="BM4" s="14">
        <v>0</v>
      </c>
      <c r="BN4" s="14">
        <v>62732082.780000001</v>
      </c>
      <c r="BO4" s="14">
        <v>17928324.960000001</v>
      </c>
      <c r="BP4" s="14">
        <v>151752179.91999999</v>
      </c>
      <c r="BQ4" s="14">
        <v>296945336.08999997</v>
      </c>
      <c r="BR4" s="14">
        <v>137216522.02000001</v>
      </c>
      <c r="BS4" s="14">
        <v>15589013.050000001</v>
      </c>
      <c r="BT4" s="14">
        <v>98792630.499999985</v>
      </c>
      <c r="BU4" s="14">
        <v>990821722</v>
      </c>
      <c r="BV4" s="29">
        <f t="shared" si="15"/>
        <v>990821722</v>
      </c>
      <c r="BW4" s="14">
        <v>169934402.84</v>
      </c>
      <c r="BX4" s="14">
        <v>429339783.66000003</v>
      </c>
      <c r="BY4" s="14">
        <v>0</v>
      </c>
      <c r="BZ4" s="14">
        <v>391547535.49999994</v>
      </c>
      <c r="CA4" s="14">
        <v>152171960.19</v>
      </c>
      <c r="CB4" s="14">
        <v>99962091.390000001</v>
      </c>
      <c r="CC4" s="14">
        <v>52209868.799999997</v>
      </c>
      <c r="CD4" s="14">
        <v>53032</v>
      </c>
      <c r="CE4" s="14">
        <v>92801059</v>
      </c>
      <c r="CF4" s="14">
        <v>5031763</v>
      </c>
      <c r="CG4" s="14">
        <v>16431683</v>
      </c>
      <c r="CH4" s="14">
        <v>74445205</v>
      </c>
      <c r="CI4" s="14">
        <v>0</v>
      </c>
      <c r="CJ4" s="14">
        <v>588073</v>
      </c>
      <c r="CK4" s="14">
        <v>52375171</v>
      </c>
      <c r="CL4" s="14">
        <v>35285219</v>
      </c>
      <c r="CM4" s="14">
        <v>60169944</v>
      </c>
      <c r="CN4" s="14">
        <v>5628398410</v>
      </c>
      <c r="CO4" s="14">
        <v>0</v>
      </c>
      <c r="CP4" s="14">
        <v>-3223240091</v>
      </c>
      <c r="CQ4" s="14"/>
      <c r="CR4" s="14"/>
      <c r="CS4" s="14">
        <v>4947117424</v>
      </c>
      <c r="CT4" s="14">
        <v>681280985</v>
      </c>
      <c r="CU4" s="14">
        <v>65735790</v>
      </c>
      <c r="CV4" s="14"/>
      <c r="CW4" s="14">
        <v>4889766654</v>
      </c>
      <c r="CX4" s="14">
        <v>5647830009</v>
      </c>
      <c r="CY4" s="14">
        <v>5562539377</v>
      </c>
      <c r="CZ4" s="14">
        <v>3320.3</v>
      </c>
      <c r="DA4" s="14">
        <v>-65735790.340000004</v>
      </c>
      <c r="DB4" s="14">
        <v>0</v>
      </c>
      <c r="DC4" s="21">
        <f t="shared" si="1"/>
        <v>-1.1839742163860281</v>
      </c>
      <c r="DD4" s="21"/>
      <c r="DE4" s="21"/>
      <c r="DF4" s="21">
        <f t="shared" si="2"/>
        <v>-1.4162305824000732</v>
      </c>
      <c r="DG4" s="21">
        <f t="shared" si="3"/>
        <v>-5744.8124736442605</v>
      </c>
      <c r="DH4" s="21"/>
      <c r="DI4" s="41">
        <f t="shared" si="4"/>
        <v>-1078500.7008192032</v>
      </c>
      <c r="DJ4" s="41">
        <f t="shared" si="16"/>
        <v>-19798.147860133122</v>
      </c>
      <c r="DK4" s="41">
        <f t="shared" si="5"/>
        <v>36.807874844640402</v>
      </c>
      <c r="DL4" s="41">
        <f t="shared" si="6"/>
        <v>63.085519223642159</v>
      </c>
      <c r="DM4" s="41">
        <f t="shared" si="7"/>
        <v>32.54679097956749</v>
      </c>
      <c r="DN4" s="41">
        <f t="shared" si="8"/>
        <v>71.765323302889854</v>
      </c>
      <c r="DO4" s="41">
        <f t="shared" si="9"/>
        <v>1675312.2841309519</v>
      </c>
      <c r="DP4" s="21">
        <f t="shared" si="10"/>
        <v>89.465174821557909</v>
      </c>
      <c r="DQ4" s="21">
        <f t="shared" si="17"/>
        <v>1.5101487095767157</v>
      </c>
      <c r="DR4" s="21">
        <f t="shared" si="11"/>
        <v>0</v>
      </c>
    </row>
    <row r="5" spans="1:122" s="7" customFormat="1" x14ac:dyDescent="0.3">
      <c r="A5" s="36" t="s">
        <v>2</v>
      </c>
      <c r="B5" s="14">
        <v>3658748461.4099998</v>
      </c>
      <c r="C5" s="14">
        <v>2157477015.48</v>
      </c>
      <c r="D5" s="14">
        <v>1734378958.3800001</v>
      </c>
      <c r="E5" s="14">
        <v>6541115.5499999998</v>
      </c>
      <c r="F5" s="14">
        <v>12271757.84</v>
      </c>
      <c r="G5" s="14">
        <v>250087321.31999999</v>
      </c>
      <c r="H5" s="14">
        <v>300294430.93000001</v>
      </c>
      <c r="I5" s="29">
        <f t="shared" si="12"/>
        <v>300294430.93000001</v>
      </c>
      <c r="J5" s="14">
        <v>4369518.8999999994</v>
      </c>
      <c r="K5" s="14">
        <v>84702632.150000006</v>
      </c>
      <c r="L5" s="14">
        <v>3124551.99</v>
      </c>
      <c r="M5" s="14">
        <v>208097727.88999999</v>
      </c>
      <c r="N5" s="14">
        <v>1762420.69</v>
      </c>
      <c r="O5" s="14">
        <v>2459533867.0999999</v>
      </c>
      <c r="P5" s="14">
        <v>1191811033.0899999</v>
      </c>
      <c r="Q5" s="14">
        <v>705324427.87</v>
      </c>
      <c r="R5" s="29">
        <f t="shared" si="13"/>
        <v>705324427.87</v>
      </c>
      <c r="S5" s="14">
        <v>658385300</v>
      </c>
      <c r="T5" s="14">
        <v>2006400</v>
      </c>
      <c r="U5" s="14">
        <v>1690.39</v>
      </c>
      <c r="V5" s="14">
        <v>34146300</v>
      </c>
      <c r="W5" s="14">
        <v>10784737.48</v>
      </c>
      <c r="X5" s="14">
        <v>486486605.22000003</v>
      </c>
      <c r="Y5" s="14">
        <v>0</v>
      </c>
      <c r="Z5" s="14">
        <v>0</v>
      </c>
      <c r="AA5" s="14">
        <v>0</v>
      </c>
      <c r="AB5" s="14">
        <v>0</v>
      </c>
      <c r="AC5" s="14">
        <v>58896390.57</v>
      </c>
      <c r="AD5" s="14">
        <v>14578920.800000001</v>
      </c>
      <c r="AE5" s="14">
        <v>97820810.170000002</v>
      </c>
      <c r="AF5" s="14">
        <v>0</v>
      </c>
      <c r="AG5" s="14">
        <v>90.98</v>
      </c>
      <c r="AH5" s="14">
        <v>71228841.379999995</v>
      </c>
      <c r="AI5" s="14">
        <v>176480455.81999999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  <c r="AQ5" s="14">
        <v>67481095.5</v>
      </c>
      <c r="AR5" s="14">
        <v>0</v>
      </c>
      <c r="AS5" s="14">
        <v>0</v>
      </c>
      <c r="AT5" s="14">
        <v>0</v>
      </c>
      <c r="AU5" s="14">
        <v>0</v>
      </c>
      <c r="AV5" s="14">
        <v>0</v>
      </c>
      <c r="AW5" s="14">
        <v>0</v>
      </c>
      <c r="AX5" s="29">
        <f t="shared" si="0"/>
        <v>486486605.22000003</v>
      </c>
      <c r="AY5" s="14">
        <v>3651344900.1900001</v>
      </c>
      <c r="AZ5" s="14">
        <v>0</v>
      </c>
      <c r="BA5" s="14">
        <v>0</v>
      </c>
      <c r="BB5" s="14">
        <v>0</v>
      </c>
      <c r="BC5" s="14">
        <v>0</v>
      </c>
      <c r="BD5" s="14">
        <v>0</v>
      </c>
      <c r="BE5" s="14">
        <v>0</v>
      </c>
      <c r="BF5" s="14">
        <v>794000</v>
      </c>
      <c r="BG5" s="14">
        <v>0</v>
      </c>
      <c r="BH5" s="14">
        <v>6609561.2199999997</v>
      </c>
      <c r="BI5" s="14">
        <v>22270048</v>
      </c>
      <c r="BJ5" s="14">
        <v>1063848173.14</v>
      </c>
      <c r="BK5" s="29">
        <f t="shared" si="14"/>
        <v>1063848173.14</v>
      </c>
      <c r="BL5" s="14">
        <v>0</v>
      </c>
      <c r="BM5" s="14">
        <v>784771.2</v>
      </c>
      <c r="BN5" s="14">
        <v>49000009.149999999</v>
      </c>
      <c r="BO5" s="14">
        <v>49818981.920000002</v>
      </c>
      <c r="BP5" s="14">
        <v>204018856.92000002</v>
      </c>
      <c r="BQ5" s="14">
        <v>483855750.54999995</v>
      </c>
      <c r="BR5" s="14">
        <v>164368666.06</v>
      </c>
      <c r="BS5" s="14">
        <v>17598215.75</v>
      </c>
      <c r="BT5" s="14">
        <v>94402921.590000033</v>
      </c>
      <c r="BU5" s="14">
        <v>1299133377.6500001</v>
      </c>
      <c r="BV5" s="29">
        <f t="shared" si="15"/>
        <v>1299133377.6500001</v>
      </c>
      <c r="BW5" s="14">
        <v>42333570.030000001</v>
      </c>
      <c r="BX5" s="14">
        <v>651850283.47000003</v>
      </c>
      <c r="BY5" s="14">
        <v>0</v>
      </c>
      <c r="BZ5" s="14">
        <v>604949524.1500001</v>
      </c>
      <c r="CA5" s="14">
        <v>297435299.44</v>
      </c>
      <c r="CB5" s="14">
        <v>168439557.22999999</v>
      </c>
      <c r="CC5" s="14">
        <v>128995742.21000001</v>
      </c>
      <c r="CD5" s="14">
        <v>20136650</v>
      </c>
      <c r="CE5" s="14">
        <v>150482157.31</v>
      </c>
      <c r="CF5" s="14">
        <v>7039759.8799999999</v>
      </c>
      <c r="CG5" s="14">
        <v>64911379.379999995</v>
      </c>
      <c r="CH5" s="14">
        <v>385491024.32999998</v>
      </c>
      <c r="CI5" s="14">
        <v>800000</v>
      </c>
      <c r="CJ5" s="14">
        <v>6566568.3200000003</v>
      </c>
      <c r="CK5" s="14">
        <v>82244994.600000009</v>
      </c>
      <c r="CL5" s="14">
        <v>32315939.329999998</v>
      </c>
      <c r="CM5" s="14">
        <v>56638534.560000002</v>
      </c>
      <c r="CN5" s="14">
        <v>3569009493.9300003</v>
      </c>
      <c r="CO5" s="14">
        <v>0</v>
      </c>
      <c r="CP5" s="14">
        <v>-3205955253.460001</v>
      </c>
      <c r="CQ5" s="17"/>
      <c r="CR5" s="17"/>
      <c r="CS5" s="17"/>
      <c r="CT5" s="17"/>
      <c r="CU5" s="14">
        <v>-89770060.540000021</v>
      </c>
      <c r="CV5" s="17"/>
      <c r="CW5" s="14">
        <v>3228473956.4499998</v>
      </c>
      <c r="CX5" s="17"/>
      <c r="CY5" s="14">
        <v>3658748461.4099998</v>
      </c>
      <c r="CZ5" s="14">
        <v>4403.2</v>
      </c>
      <c r="DA5" s="14">
        <v>89770060.540000021</v>
      </c>
      <c r="DB5" s="29"/>
      <c r="DC5" s="21">
        <f t="shared" si="1"/>
        <v>100</v>
      </c>
      <c r="DD5" s="30"/>
      <c r="DE5" s="30"/>
      <c r="DF5" s="21">
        <f t="shared" si="2"/>
        <v>1</v>
      </c>
      <c r="DG5" s="21">
        <f t="shared" si="3"/>
        <v>1</v>
      </c>
      <c r="DH5" s="30"/>
      <c r="DI5" s="41">
        <f t="shared" si="4"/>
        <v>558178.47165924776</v>
      </c>
      <c r="DJ5" s="41">
        <f t="shared" si="16"/>
        <v>20387.459243277623</v>
      </c>
      <c r="DK5" s="41">
        <f t="shared" si="5"/>
        <v>67.175195899169012</v>
      </c>
      <c r="DL5" s="41">
        <f t="shared" si="6"/>
        <v>32.574281770403601</v>
      </c>
      <c r="DM5" s="41">
        <f t="shared" si="7"/>
        <v>60.45030194369987</v>
      </c>
      <c r="DN5" s="41">
        <f t="shared" si="8"/>
        <v>36.915615525066968</v>
      </c>
      <c r="DO5" s="41">
        <f t="shared" si="9"/>
        <v>830929.42891760543</v>
      </c>
      <c r="DP5" s="21">
        <f t="shared" si="10"/>
        <v>87.718939118486276</v>
      </c>
      <c r="DQ5" s="21" t="e">
        <f t="shared" si="17"/>
        <v>#DIV/0!</v>
      </c>
      <c r="DR5" s="21">
        <f t="shared" si="11"/>
        <v>0</v>
      </c>
    </row>
    <row r="6" spans="1:122" x14ac:dyDescent="0.3">
      <c r="A6" s="36" t="s">
        <v>3</v>
      </c>
      <c r="B6" s="14">
        <v>2296982449.3600001</v>
      </c>
      <c r="C6" s="14">
        <v>351457833.43000001</v>
      </c>
      <c r="D6" s="14">
        <v>279328875.05000001</v>
      </c>
      <c r="E6" s="14">
        <v>3435686.58</v>
      </c>
      <c r="F6" s="14">
        <v>8277732.75</v>
      </c>
      <c r="G6" s="14">
        <v>52654887.049999997</v>
      </c>
      <c r="H6" s="14">
        <v>112620470.89</v>
      </c>
      <c r="I6" s="29">
        <f t="shared" si="12"/>
        <v>112620470.89</v>
      </c>
      <c r="J6" s="14">
        <v>6021667.1399999997</v>
      </c>
      <c r="K6" s="14">
        <v>25428110.690000001</v>
      </c>
      <c r="L6" s="14">
        <v>451200.97</v>
      </c>
      <c r="M6" s="14">
        <v>80719492.090000004</v>
      </c>
      <c r="N6" s="14">
        <v>1305.1600000000001</v>
      </c>
      <c r="O6" s="14">
        <v>464079609.48000002</v>
      </c>
      <c r="P6" s="14">
        <v>1832902839.8800001</v>
      </c>
      <c r="Q6" s="14">
        <v>531395100</v>
      </c>
      <c r="R6" s="29">
        <f t="shared" si="13"/>
        <v>531395100</v>
      </c>
      <c r="S6" s="14">
        <v>457699600</v>
      </c>
      <c r="T6" s="14">
        <v>55028000</v>
      </c>
      <c r="U6" s="14">
        <v>2797400</v>
      </c>
      <c r="V6" s="14">
        <v>12513300</v>
      </c>
      <c r="W6" s="14">
        <v>3356800</v>
      </c>
      <c r="X6" s="14">
        <v>1301507739.8800001</v>
      </c>
      <c r="Y6" s="14">
        <v>907614777.12</v>
      </c>
      <c r="Z6" s="14">
        <v>150270175.00999999</v>
      </c>
      <c r="AA6" s="14">
        <v>42998799.789999999</v>
      </c>
      <c r="AB6" s="14">
        <v>43291392.630000003</v>
      </c>
      <c r="AC6" s="14">
        <v>0</v>
      </c>
      <c r="AD6" s="14">
        <v>4183842.71</v>
      </c>
      <c r="AE6" s="14">
        <v>18315371.600000001</v>
      </c>
      <c r="AF6" s="14">
        <v>1760336.18</v>
      </c>
      <c r="AG6" s="14">
        <v>218968.2</v>
      </c>
      <c r="AH6" s="14">
        <v>39624429.380000003</v>
      </c>
      <c r="AI6" s="14">
        <v>0</v>
      </c>
      <c r="AJ6" s="14">
        <v>0</v>
      </c>
      <c r="AK6" s="14">
        <v>0</v>
      </c>
      <c r="AL6" s="14">
        <v>0</v>
      </c>
      <c r="AM6" s="14">
        <v>15056900.289999999</v>
      </c>
      <c r="AN6" s="14">
        <v>262026.23</v>
      </c>
      <c r="AO6" s="14">
        <v>50076927.07</v>
      </c>
      <c r="AP6" s="14">
        <v>298017.26</v>
      </c>
      <c r="AQ6" s="14">
        <v>27535776.41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29">
        <f t="shared" si="0"/>
        <v>1301507739.8800004</v>
      </c>
      <c r="AY6" s="14">
        <v>2296982449.3600001</v>
      </c>
      <c r="AZ6" s="14">
        <v>0</v>
      </c>
      <c r="BA6" s="14">
        <v>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4">
        <v>0</v>
      </c>
      <c r="BI6" s="14">
        <v>5433672.5599999996</v>
      </c>
      <c r="BJ6" s="14">
        <v>365659627.70999998</v>
      </c>
      <c r="BK6" s="29">
        <f t="shared" si="14"/>
        <v>365659627.70999998</v>
      </c>
      <c r="BL6" s="14">
        <v>0</v>
      </c>
      <c r="BM6" s="14">
        <v>0</v>
      </c>
      <c r="BN6" s="14">
        <v>11476342.630000001</v>
      </c>
      <c r="BO6" s="14">
        <v>23317497.239999998</v>
      </c>
      <c r="BP6" s="14">
        <v>79998211.030000001</v>
      </c>
      <c r="BQ6" s="14">
        <v>118566790.38</v>
      </c>
      <c r="BR6" s="14">
        <v>100380891.55</v>
      </c>
      <c r="BS6" s="14">
        <v>8285786.1200000001</v>
      </c>
      <c r="BT6" s="14">
        <v>23634108.759999998</v>
      </c>
      <c r="BU6" s="14">
        <v>368094396.31</v>
      </c>
      <c r="BV6" s="29">
        <f t="shared" si="15"/>
        <v>368094396.31</v>
      </c>
      <c r="BW6" s="14">
        <v>109589218.76000001</v>
      </c>
      <c r="BX6" s="14">
        <v>128451045.68000001</v>
      </c>
      <c r="BY6" s="14">
        <v>0</v>
      </c>
      <c r="BZ6" s="14">
        <v>130054131.87</v>
      </c>
      <c r="CA6" s="14">
        <v>111387481.61</v>
      </c>
      <c r="CB6" s="14">
        <v>53953345.82</v>
      </c>
      <c r="CC6" s="14">
        <v>57434135.789999999</v>
      </c>
      <c r="CD6" s="14">
        <v>0</v>
      </c>
      <c r="CE6" s="14">
        <v>36604127.960000001</v>
      </c>
      <c r="CF6" s="14">
        <v>1135568.8</v>
      </c>
      <c r="CG6" s="14">
        <v>16556476.17</v>
      </c>
      <c r="CH6" s="14">
        <v>8868544.9299999997</v>
      </c>
      <c r="CI6" s="14">
        <v>452475.71</v>
      </c>
      <c r="CJ6" s="14">
        <v>380109.92</v>
      </c>
      <c r="CK6" s="14">
        <v>5027552</v>
      </c>
      <c r="CL6" s="14">
        <v>1349311.21</v>
      </c>
      <c r="CM6" s="14">
        <v>2634522.8199999998</v>
      </c>
      <c r="CN6" s="14">
        <v>2304250111.1700001</v>
      </c>
      <c r="CO6" s="14">
        <v>0</v>
      </c>
      <c r="CP6" s="14">
        <v>-1368029095.48</v>
      </c>
      <c r="CQ6" s="14"/>
      <c r="CR6" s="14"/>
      <c r="CS6" s="14">
        <v>2208486322.96</v>
      </c>
      <c r="CT6" s="14">
        <v>95763788.210000008</v>
      </c>
      <c r="CU6" s="14">
        <v>7931696.6699999999</v>
      </c>
      <c r="CV6" s="14"/>
      <c r="CW6" s="14">
        <v>2108967293.6400001</v>
      </c>
      <c r="CX6" s="14">
        <v>2271545353</v>
      </c>
      <c r="CY6" s="14">
        <v>2296982449.3600001</v>
      </c>
      <c r="CZ6" s="14">
        <v>1273.2</v>
      </c>
      <c r="DA6" s="14">
        <v>-7931696.6699999999</v>
      </c>
      <c r="DB6" s="14">
        <v>0</v>
      </c>
      <c r="DC6" s="21">
        <f t="shared" si="1"/>
        <v>-0.31640040663022373</v>
      </c>
      <c r="DD6" s="21"/>
      <c r="DE6" s="21"/>
      <c r="DF6" s="21">
        <f t="shared" si="2"/>
        <v>-3.7588656965897789</v>
      </c>
      <c r="DG6" s="21">
        <f t="shared" si="3"/>
        <v>-73372.217237733305</v>
      </c>
      <c r="DH6" s="21"/>
      <c r="DI6" s="41">
        <f t="shared" si="4"/>
        <v>-1445312.4464734527</v>
      </c>
      <c r="DJ6" s="41">
        <f t="shared" si="16"/>
        <v>-6229.733482563619</v>
      </c>
      <c r="DK6" s="41">
        <f t="shared" si="5"/>
        <v>20.203824563365927</v>
      </c>
      <c r="DL6" s="41">
        <f t="shared" si="6"/>
        <v>79.79611861599966</v>
      </c>
      <c r="DM6" s="41">
        <f t="shared" si="7"/>
        <v>15.252590494681357</v>
      </c>
      <c r="DN6" s="41">
        <f t="shared" si="8"/>
        <v>86.909969889408629</v>
      </c>
      <c r="DO6" s="41">
        <f t="shared" si="9"/>
        <v>1804101.8295318882</v>
      </c>
      <c r="DP6" s="21">
        <f t="shared" si="10"/>
        <v>75.732229180206303</v>
      </c>
      <c r="DQ6" s="21">
        <f t="shared" si="17"/>
        <v>-1.1198145934619221</v>
      </c>
      <c r="DR6" s="21">
        <f t="shared" si="11"/>
        <v>0</v>
      </c>
    </row>
    <row r="7" spans="1:122" s="18" customFormat="1" ht="15" x14ac:dyDescent="0.25">
      <c r="A7" s="36" t="s">
        <v>4</v>
      </c>
      <c r="B7" s="14">
        <v>811859037.39999998</v>
      </c>
      <c r="C7" s="14">
        <v>225515647.37</v>
      </c>
      <c r="D7" s="14">
        <v>205024296.78999999</v>
      </c>
      <c r="E7" s="14">
        <v>381669.81</v>
      </c>
      <c r="F7" s="14">
        <v>6853993.71</v>
      </c>
      <c r="G7" s="14">
        <v>9971205.8300000001</v>
      </c>
      <c r="H7" s="14">
        <v>64925331.100000001</v>
      </c>
      <c r="I7" s="29">
        <f t="shared" si="12"/>
        <v>64925331.100000001</v>
      </c>
      <c r="J7" s="14">
        <v>739423.02</v>
      </c>
      <c r="K7" s="14">
        <v>23496899.18</v>
      </c>
      <c r="L7" s="14">
        <v>932109.19</v>
      </c>
      <c r="M7" s="14">
        <v>39756899.710000001</v>
      </c>
      <c r="N7" s="14">
        <v>4443835</v>
      </c>
      <c r="O7" s="14">
        <v>294884813.47000003</v>
      </c>
      <c r="P7" s="14">
        <v>515125302.88999999</v>
      </c>
      <c r="Q7" s="14">
        <v>424725900</v>
      </c>
      <c r="R7" s="29">
        <f t="shared" si="13"/>
        <v>424725900</v>
      </c>
      <c r="S7" s="14">
        <v>404887300</v>
      </c>
      <c r="T7" s="14">
        <v>8571600</v>
      </c>
      <c r="U7" s="14">
        <v>50000</v>
      </c>
      <c r="V7" s="14">
        <v>9466100</v>
      </c>
      <c r="W7" s="14">
        <v>1750900</v>
      </c>
      <c r="X7" s="14">
        <v>90399402.890000001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4054207.5</v>
      </c>
      <c r="AE7" s="14">
        <v>17411903.809999999</v>
      </c>
      <c r="AF7" s="14">
        <v>44200</v>
      </c>
      <c r="AG7" s="14">
        <v>0</v>
      </c>
      <c r="AH7" s="14">
        <v>42048576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8207105.5800000001</v>
      </c>
      <c r="AR7" s="14">
        <v>0</v>
      </c>
      <c r="AS7" s="14">
        <v>0</v>
      </c>
      <c r="AT7" s="14">
        <v>0</v>
      </c>
      <c r="AU7" s="14">
        <v>0</v>
      </c>
      <c r="AV7" s="14">
        <v>18633410</v>
      </c>
      <c r="AW7" s="14">
        <v>0</v>
      </c>
      <c r="AX7" s="29">
        <f t="shared" si="0"/>
        <v>90399402.890000001</v>
      </c>
      <c r="AY7" s="14">
        <v>810010116.36000001</v>
      </c>
      <c r="AZ7" s="14">
        <v>0</v>
      </c>
      <c r="BA7" s="14">
        <v>8731.5300000000007</v>
      </c>
      <c r="BB7" s="14">
        <v>0</v>
      </c>
      <c r="BC7" s="14">
        <v>0</v>
      </c>
      <c r="BD7" s="14">
        <v>0</v>
      </c>
      <c r="BE7" s="14">
        <v>0</v>
      </c>
      <c r="BF7" s="14">
        <v>1840189.51</v>
      </c>
      <c r="BG7" s="14">
        <v>0</v>
      </c>
      <c r="BH7" s="14">
        <v>0</v>
      </c>
      <c r="BI7" s="14">
        <v>4139091.82</v>
      </c>
      <c r="BJ7" s="14">
        <v>260011733.31999999</v>
      </c>
      <c r="BK7" s="29">
        <f t="shared" si="14"/>
        <v>260011733.32000002</v>
      </c>
      <c r="BL7" s="14">
        <v>0</v>
      </c>
      <c r="BM7" s="14">
        <v>0</v>
      </c>
      <c r="BN7" s="14">
        <v>10316047.76</v>
      </c>
      <c r="BO7" s="14">
        <v>9954511.0199999996</v>
      </c>
      <c r="BP7" s="14">
        <v>54642484.740000002</v>
      </c>
      <c r="BQ7" s="14">
        <v>83729504.120000005</v>
      </c>
      <c r="BR7" s="14">
        <v>30101465.829999998</v>
      </c>
      <c r="BS7" s="14">
        <v>10752852.16</v>
      </c>
      <c r="BT7" s="14">
        <v>60514867.689999998</v>
      </c>
      <c r="BU7" s="14">
        <v>298640868.77999997</v>
      </c>
      <c r="BV7" s="29">
        <f t="shared" si="15"/>
        <v>298640868.78000003</v>
      </c>
      <c r="BW7" s="14">
        <v>80592196.760000005</v>
      </c>
      <c r="BX7" s="14">
        <v>111170298.14</v>
      </c>
      <c r="BY7" s="14">
        <v>0</v>
      </c>
      <c r="BZ7" s="14">
        <v>106878373.88000001</v>
      </c>
      <c r="CA7" s="14">
        <v>59149748.049999997</v>
      </c>
      <c r="CB7" s="14">
        <v>24863084.870000001</v>
      </c>
      <c r="CC7" s="14">
        <v>34286663.179999992</v>
      </c>
      <c r="CD7" s="14">
        <v>0</v>
      </c>
      <c r="CE7" s="14">
        <v>36024187.130000003</v>
      </c>
      <c r="CF7" s="14">
        <v>787451.28</v>
      </c>
      <c r="CG7" s="14">
        <v>16741001.32</v>
      </c>
      <c r="CH7" s="14">
        <v>25913900.82</v>
      </c>
      <c r="CI7" s="14">
        <v>2800000</v>
      </c>
      <c r="CJ7" s="14">
        <v>336784.93</v>
      </c>
      <c r="CK7" s="14">
        <v>46588506</v>
      </c>
      <c r="CL7" s="14">
        <v>35902.57</v>
      </c>
      <c r="CM7" s="14">
        <v>49500</v>
      </c>
      <c r="CN7" s="14">
        <v>786500687.37</v>
      </c>
      <c r="CO7" s="14">
        <v>0</v>
      </c>
      <c r="CP7" s="14">
        <v>-23999091</v>
      </c>
      <c r="CQ7" s="14"/>
      <c r="CR7" s="14"/>
      <c r="CS7" s="17"/>
      <c r="CT7" s="17"/>
      <c r="CU7" s="14">
        <v>-23999091</v>
      </c>
      <c r="CV7" s="14"/>
      <c r="CW7" s="14">
        <v>714719657.90999997</v>
      </c>
      <c r="CX7" s="14">
        <v>816632383</v>
      </c>
      <c r="CY7" s="14">
        <v>811859037.39999998</v>
      </c>
      <c r="CZ7" s="14">
        <v>1250.7</v>
      </c>
      <c r="DA7" s="14">
        <v>23999091</v>
      </c>
      <c r="DB7" s="14">
        <v>0</v>
      </c>
      <c r="DC7" s="21">
        <f t="shared" si="1"/>
        <v>100</v>
      </c>
      <c r="DD7" s="26"/>
      <c r="DE7" s="26"/>
      <c r="DF7" s="21">
        <f t="shared" si="2"/>
        <v>1</v>
      </c>
      <c r="DG7" s="21">
        <f t="shared" si="3"/>
        <v>1</v>
      </c>
      <c r="DH7" s="26"/>
      <c r="DI7" s="41">
        <f t="shared" si="4"/>
        <v>232222.73804269612</v>
      </c>
      <c r="DJ7" s="41">
        <f t="shared" si="16"/>
        <v>19188.527224754136</v>
      </c>
      <c r="DK7" s="41">
        <f t="shared" si="5"/>
        <v>35.774803887155699</v>
      </c>
      <c r="DL7" s="41">
        <f t="shared" si="6"/>
        <v>63.450091599608513</v>
      </c>
      <c r="DM7" s="41">
        <f t="shared" si="7"/>
        <v>28.673293105961246</v>
      </c>
      <c r="DN7" s="41">
        <f t="shared" si="8"/>
        <v>72.073756078899734</v>
      </c>
      <c r="DO7" s="41">
        <f t="shared" si="9"/>
        <v>649123.72063644358</v>
      </c>
      <c r="DP7" s="21">
        <f t="shared" si="10"/>
        <v>76.475843132200751</v>
      </c>
      <c r="DQ7" s="21">
        <f t="shared" si="17"/>
        <v>0.58451583593397916</v>
      </c>
      <c r="DR7" s="21">
        <f t="shared" si="11"/>
        <v>0</v>
      </c>
    </row>
    <row r="8" spans="1:122" ht="15" x14ac:dyDescent="0.25">
      <c r="A8" s="36" t="s">
        <v>5</v>
      </c>
      <c r="B8" s="14">
        <v>1496172033.9300001</v>
      </c>
      <c r="C8" s="14">
        <v>768585799.90999997</v>
      </c>
      <c r="D8" s="14">
        <v>614173578.92999995</v>
      </c>
      <c r="E8" s="14">
        <v>596882.31000000006</v>
      </c>
      <c r="F8" s="14">
        <v>5642410.1299999999</v>
      </c>
      <c r="G8" s="14">
        <v>114285890.56</v>
      </c>
      <c r="H8" s="14">
        <v>134555858.06999999</v>
      </c>
      <c r="I8" s="29">
        <f t="shared" si="12"/>
        <v>134555858.06999999</v>
      </c>
      <c r="J8" s="14">
        <v>1719840.04</v>
      </c>
      <c r="K8" s="14">
        <v>35054961.049999997</v>
      </c>
      <c r="L8" s="14">
        <v>1091085.3999999999</v>
      </c>
      <c r="M8" s="14">
        <v>96689971.579999998</v>
      </c>
      <c r="N8" s="14">
        <v>6875.33</v>
      </c>
      <c r="O8" s="14">
        <v>903148533.30999994</v>
      </c>
      <c r="P8" s="14">
        <v>593023500.62</v>
      </c>
      <c r="Q8" s="14">
        <v>480652000</v>
      </c>
      <c r="R8" s="29">
        <f t="shared" si="13"/>
        <v>480652000</v>
      </c>
      <c r="S8" s="14">
        <v>448319200</v>
      </c>
      <c r="T8" s="14">
        <v>10483400</v>
      </c>
      <c r="U8" s="14">
        <v>78800</v>
      </c>
      <c r="V8" s="14">
        <v>17041100</v>
      </c>
      <c r="W8" s="14">
        <v>4729500</v>
      </c>
      <c r="X8" s="14">
        <v>112371500.62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5883702.46</v>
      </c>
      <c r="AE8" s="14">
        <v>19182792.050000001</v>
      </c>
      <c r="AF8" s="14">
        <v>0</v>
      </c>
      <c r="AG8" s="14">
        <v>0</v>
      </c>
      <c r="AH8" s="14">
        <v>50247291.100000001</v>
      </c>
      <c r="AI8" s="14">
        <v>0</v>
      </c>
      <c r="AJ8" s="14">
        <v>0</v>
      </c>
      <c r="AK8" s="14">
        <v>6780557.7699999996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30277157.239999998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29">
        <f t="shared" si="0"/>
        <v>112371500.61999999</v>
      </c>
      <c r="AY8" s="14">
        <v>1496172033.9300001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12554382.09</v>
      </c>
      <c r="BJ8" s="14">
        <v>566006811.25</v>
      </c>
      <c r="BK8" s="29">
        <f t="shared" si="14"/>
        <v>566006811.25</v>
      </c>
      <c r="BL8" s="14">
        <v>0</v>
      </c>
      <c r="BM8" s="14">
        <v>0</v>
      </c>
      <c r="BN8" s="14">
        <v>66426121.689999998</v>
      </c>
      <c r="BO8" s="14">
        <v>19688197.170000002</v>
      </c>
      <c r="BP8" s="14">
        <v>146000990.91</v>
      </c>
      <c r="BQ8" s="14">
        <v>206974551.69999999</v>
      </c>
      <c r="BR8" s="14">
        <v>63895091.600000001</v>
      </c>
      <c r="BS8" s="14">
        <v>17926182.079999998</v>
      </c>
      <c r="BT8" s="14">
        <v>45095676.100000009</v>
      </c>
      <c r="BU8" s="14">
        <v>517605757.39999998</v>
      </c>
      <c r="BV8" s="29">
        <f t="shared" si="15"/>
        <v>517605757.39999998</v>
      </c>
      <c r="BW8" s="14">
        <v>93995996.620000005</v>
      </c>
      <c r="BX8" s="14">
        <v>115512511.16</v>
      </c>
      <c r="BY8" s="14">
        <v>0</v>
      </c>
      <c r="BZ8" s="14">
        <v>308097249.62</v>
      </c>
      <c r="CA8" s="14">
        <v>142045266.96000001</v>
      </c>
      <c r="CB8" s="14">
        <v>86115130.319999993</v>
      </c>
      <c r="CC8" s="14">
        <v>55930136.640000015</v>
      </c>
      <c r="CD8" s="14">
        <v>2217900</v>
      </c>
      <c r="CE8" s="14">
        <v>47647094.560000002</v>
      </c>
      <c r="CF8" s="14">
        <v>906538.77</v>
      </c>
      <c r="CG8" s="14">
        <v>19377829.73</v>
      </c>
      <c r="CH8" s="14">
        <v>62614225.899999999</v>
      </c>
      <c r="CI8" s="14">
        <v>126945.76</v>
      </c>
      <c r="CJ8" s="14">
        <v>0</v>
      </c>
      <c r="CK8" s="14">
        <v>60616268.549999997</v>
      </c>
      <c r="CL8" s="14">
        <v>729827.06</v>
      </c>
      <c r="CM8" s="14">
        <v>16263496.550000001</v>
      </c>
      <c r="CN8" s="14">
        <v>1463601285.6099999</v>
      </c>
      <c r="CO8" s="14">
        <v>0</v>
      </c>
      <c r="CP8" s="14">
        <v>-39255685.600000001</v>
      </c>
      <c r="CQ8" s="14"/>
      <c r="CR8" s="14"/>
      <c r="CS8" s="14">
        <v>1342323067.28</v>
      </c>
      <c r="CT8" s="14">
        <v>121278218.33</v>
      </c>
      <c r="CU8" s="14">
        <v>-30545803.280000001</v>
      </c>
      <c r="CV8" s="14"/>
      <c r="CW8" s="14">
        <v>1301615136.46</v>
      </c>
      <c r="CX8" s="14">
        <v>1452511173</v>
      </c>
      <c r="CY8" s="14">
        <v>1496172033.9300001</v>
      </c>
      <c r="CZ8" s="14">
        <v>1791.7</v>
      </c>
      <c r="DA8" s="14">
        <v>30545803.280000001</v>
      </c>
      <c r="DB8" s="14">
        <v>0</v>
      </c>
      <c r="DC8" s="21">
        <f t="shared" si="1"/>
        <v>2.1769387197036698</v>
      </c>
      <c r="DD8" s="21"/>
      <c r="DE8" s="21"/>
      <c r="DF8" s="21">
        <f t="shared" si="2"/>
        <v>-0.4862818644444874</v>
      </c>
      <c r="DG8" s="21">
        <f t="shared" si="3"/>
        <v>-17638.621418899165</v>
      </c>
      <c r="DH8" s="21"/>
      <c r="DI8" s="41">
        <f t="shared" si="4"/>
        <v>-312808.85618686164</v>
      </c>
      <c r="DJ8" s="41">
        <f t="shared" si="16"/>
        <v>17048.503253892952</v>
      </c>
      <c r="DK8" s="41">
        <f t="shared" si="5"/>
        <v>60.363490126714559</v>
      </c>
      <c r="DL8" s="41">
        <f t="shared" si="6"/>
        <v>39.636050345246943</v>
      </c>
      <c r="DM8" s="41">
        <f t="shared" si="7"/>
        <v>52.513331838846312</v>
      </c>
      <c r="DN8" s="41">
        <f t="shared" si="8"/>
        <v>45.560587304849939</v>
      </c>
      <c r="DO8" s="41">
        <f t="shared" si="9"/>
        <v>835057.22717530839</v>
      </c>
      <c r="DP8" s="21">
        <f t="shared" si="10"/>
        <v>85.10070841760286</v>
      </c>
      <c r="DQ8" s="21">
        <f t="shared" si="17"/>
        <v>-3.0058881295779241</v>
      </c>
      <c r="DR8" s="21">
        <f t="shared" si="11"/>
        <v>0</v>
      </c>
    </row>
    <row r="9" spans="1:122" ht="15" x14ac:dyDescent="0.25">
      <c r="A9" s="35" t="s">
        <v>22</v>
      </c>
      <c r="B9" s="14">
        <v>975672616.58000004</v>
      </c>
      <c r="C9" s="14">
        <v>355052955.43000001</v>
      </c>
      <c r="D9" s="14">
        <v>247908997.53999999</v>
      </c>
      <c r="E9" s="14">
        <v>861255.89</v>
      </c>
      <c r="F9" s="14">
        <v>24954481.649999999</v>
      </c>
      <c r="G9" s="14">
        <v>51072428.899999999</v>
      </c>
      <c r="H9" s="14">
        <v>95360438.950000003</v>
      </c>
      <c r="I9" s="29">
        <f t="shared" si="12"/>
        <v>95360438.950000003</v>
      </c>
      <c r="J9" s="14">
        <v>1656750.67</v>
      </c>
      <c r="K9" s="14">
        <v>24727529.489999998</v>
      </c>
      <c r="L9" s="14">
        <v>1848664.42</v>
      </c>
      <c r="M9" s="14">
        <v>67127494.370000005</v>
      </c>
      <c r="N9" s="14">
        <v>7769071.2400000002</v>
      </c>
      <c r="O9" s="14">
        <v>458182465.62</v>
      </c>
      <c r="P9" s="14">
        <v>512835306.95999998</v>
      </c>
      <c r="Q9" s="14">
        <v>385240802.80000001</v>
      </c>
      <c r="R9" s="29">
        <f t="shared" si="13"/>
        <v>385240802.80000001</v>
      </c>
      <c r="S9" s="14">
        <v>365243100</v>
      </c>
      <c r="T9" s="14">
        <v>6606000</v>
      </c>
      <c r="U9" s="14">
        <v>102.8</v>
      </c>
      <c r="V9" s="14">
        <v>10144500</v>
      </c>
      <c r="W9" s="14">
        <v>3247100</v>
      </c>
      <c r="X9" s="14">
        <v>127594504.16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4499384.8</v>
      </c>
      <c r="AE9" s="14">
        <v>34593502.719999999</v>
      </c>
      <c r="AF9" s="14">
        <v>0</v>
      </c>
      <c r="AG9" s="14">
        <v>8541.84</v>
      </c>
      <c r="AH9" s="14">
        <v>65800000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22693074.800000001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29">
        <f t="shared" si="0"/>
        <v>127594504.16</v>
      </c>
      <c r="AY9" s="14">
        <v>971017772.58000004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4654844</v>
      </c>
      <c r="BG9" s="14">
        <v>0</v>
      </c>
      <c r="BH9" s="14">
        <v>0</v>
      </c>
      <c r="BI9" s="14">
        <v>3844994.75</v>
      </c>
      <c r="BJ9" s="14">
        <v>264349156.99000001</v>
      </c>
      <c r="BK9" s="29">
        <f t="shared" si="14"/>
        <v>264349156.99000001</v>
      </c>
      <c r="BL9" s="14" t="s">
        <v>98</v>
      </c>
      <c r="BM9" s="14">
        <v>0</v>
      </c>
      <c r="BN9" s="14">
        <v>5721480.0099999998</v>
      </c>
      <c r="BO9" s="14">
        <v>6043478.1399999997</v>
      </c>
      <c r="BP9" s="14">
        <v>63800544.420000002</v>
      </c>
      <c r="BQ9" s="14">
        <v>89244568</v>
      </c>
      <c r="BR9" s="14">
        <v>43856702.950000003</v>
      </c>
      <c r="BS9" s="14">
        <v>9061813.1099999994</v>
      </c>
      <c r="BT9" s="14">
        <v>46620570.359999999</v>
      </c>
      <c r="BU9" s="14">
        <v>361311371.23000002</v>
      </c>
      <c r="BV9" s="29">
        <f t="shared" si="15"/>
        <v>361311371.23000002</v>
      </c>
      <c r="BW9" s="14">
        <v>101423436.51000001</v>
      </c>
      <c r="BX9" s="14">
        <v>159053891.16999999</v>
      </c>
      <c r="BY9" s="14">
        <v>0</v>
      </c>
      <c r="BZ9" s="14">
        <v>100834043.55000001</v>
      </c>
      <c r="CA9" s="14">
        <v>48095268.090000004</v>
      </c>
      <c r="CB9" s="14">
        <v>25209971.460000001</v>
      </c>
      <c r="CC9" s="14">
        <v>22885296.630000003</v>
      </c>
      <c r="CD9" s="14">
        <v>714164</v>
      </c>
      <c r="CE9" s="14">
        <v>43554831.030000001</v>
      </c>
      <c r="CF9" s="14">
        <v>5338093.53</v>
      </c>
      <c r="CG9" s="14">
        <v>16433419.560000001</v>
      </c>
      <c r="CH9" s="14">
        <v>76008158.939999998</v>
      </c>
      <c r="CI9" s="14">
        <v>831392.98</v>
      </c>
      <c r="CJ9" s="14">
        <v>1355073.91</v>
      </c>
      <c r="CK9" s="14">
        <v>86941286.019999996</v>
      </c>
      <c r="CL9" s="14">
        <v>501587.08</v>
      </c>
      <c r="CM9" s="14">
        <v>6917927.4900000002</v>
      </c>
      <c r="CN9" s="14">
        <v>966180827.20000005</v>
      </c>
      <c r="CO9" s="14">
        <v>0</v>
      </c>
      <c r="CP9" s="14">
        <v>-34401461.960000001</v>
      </c>
      <c r="CQ9" s="14"/>
      <c r="CR9" s="14"/>
      <c r="CS9" s="14">
        <v>825829494.49000001</v>
      </c>
      <c r="CT9" s="14">
        <v>140351332.71000001</v>
      </c>
      <c r="CU9" s="14">
        <v>-9422782.4900000002</v>
      </c>
      <c r="CV9" s="14"/>
      <c r="CW9" s="14">
        <v>774670494.92999995</v>
      </c>
      <c r="CX9" s="14">
        <v>979748177.22000003</v>
      </c>
      <c r="CY9" s="14">
        <v>975672616.58000004</v>
      </c>
      <c r="CZ9" s="14">
        <v>1380.1</v>
      </c>
      <c r="DA9" s="14">
        <v>9422782.4900000002</v>
      </c>
      <c r="DB9" s="14">
        <v>9900000</v>
      </c>
      <c r="DC9" s="21">
        <f t="shared" si="1"/>
        <v>0.97284572905933842</v>
      </c>
      <c r="DD9" s="31"/>
      <c r="DE9" s="31"/>
      <c r="DF9" s="21">
        <f t="shared" si="2"/>
        <v>-0.83349230905258764</v>
      </c>
      <c r="DG9" s="21">
        <f t="shared" si="3"/>
        <v>-17.065393967220206</v>
      </c>
      <c r="DH9" s="31"/>
      <c r="DI9" s="41">
        <f t="shared" si="4"/>
        <v>-373717.43556264043</v>
      </c>
      <c r="DJ9" s="41">
        <f t="shared" si="16"/>
        <v>6827.6084993841032</v>
      </c>
      <c r="DK9" s="41">
        <f t="shared" si="5"/>
        <v>46.164398459682346</v>
      </c>
      <c r="DL9" s="41">
        <f t="shared" si="6"/>
        <v>52.562232273939216</v>
      </c>
      <c r="DM9" s="41">
        <f t="shared" si="7"/>
        <v>36.748085392974147</v>
      </c>
      <c r="DN9" s="41">
        <f t="shared" si="8"/>
        <v>66.200443971515952</v>
      </c>
      <c r="DO9" s="41">
        <f t="shared" si="9"/>
        <v>706957.9136149555</v>
      </c>
      <c r="DP9" s="21">
        <f t="shared" si="10"/>
        <v>77.491606962643587</v>
      </c>
      <c r="DQ9" s="21">
        <f t="shared" si="17"/>
        <v>0.41598042586455647</v>
      </c>
      <c r="DR9" s="21">
        <f t="shared" si="11"/>
        <v>2.1979808157409444</v>
      </c>
    </row>
    <row r="10" spans="1:122" ht="15" x14ac:dyDescent="0.25">
      <c r="A10" s="36" t="s">
        <v>6</v>
      </c>
      <c r="B10" s="14">
        <v>2958062087</v>
      </c>
      <c r="C10" s="14">
        <v>712845167</v>
      </c>
      <c r="D10" s="14">
        <v>616919171</v>
      </c>
      <c r="E10" s="14">
        <v>2219969</v>
      </c>
      <c r="F10" s="14">
        <v>33254229</v>
      </c>
      <c r="G10" s="14">
        <v>39699602</v>
      </c>
      <c r="H10" s="14">
        <v>158633221.86000001</v>
      </c>
      <c r="I10" s="29">
        <f t="shared" si="12"/>
        <v>158633221.86000001</v>
      </c>
      <c r="J10" s="14">
        <v>4107737.31</v>
      </c>
      <c r="K10" s="14">
        <v>37597880.799999997</v>
      </c>
      <c r="L10" s="14">
        <v>1304812.17</v>
      </c>
      <c r="M10" s="14">
        <v>115622791.58</v>
      </c>
      <c r="N10" s="14">
        <v>0</v>
      </c>
      <c r="O10" s="14">
        <v>875445692</v>
      </c>
      <c r="P10" s="14">
        <v>2078262123</v>
      </c>
      <c r="Q10" s="14">
        <v>344883100</v>
      </c>
      <c r="R10" s="29">
        <f t="shared" si="13"/>
        <v>344883100</v>
      </c>
      <c r="S10" s="14">
        <v>215083100</v>
      </c>
      <c r="T10" s="14">
        <v>110115100</v>
      </c>
      <c r="U10" s="14">
        <v>3745700</v>
      </c>
      <c r="V10" s="14">
        <v>11444400</v>
      </c>
      <c r="W10" s="14">
        <v>4494800</v>
      </c>
      <c r="X10" s="14">
        <v>1733379023.5799999</v>
      </c>
      <c r="Y10" s="14">
        <v>966386334.13</v>
      </c>
      <c r="Z10" s="14">
        <v>347693411.77999997</v>
      </c>
      <c r="AA10" s="14">
        <v>55058834.020000003</v>
      </c>
      <c r="AB10" s="14">
        <v>12582772.609999999</v>
      </c>
      <c r="AC10" s="14">
        <v>0</v>
      </c>
      <c r="AD10" s="14">
        <v>5587075.25</v>
      </c>
      <c r="AE10" s="14">
        <v>79560539.370000005</v>
      </c>
      <c r="AF10" s="14">
        <v>2102979.83</v>
      </c>
      <c r="AG10" s="14">
        <v>464249.48</v>
      </c>
      <c r="AH10" s="14">
        <v>118000000</v>
      </c>
      <c r="AI10" s="14">
        <v>0</v>
      </c>
      <c r="AJ10" s="14">
        <v>0</v>
      </c>
      <c r="AK10" s="14">
        <v>0</v>
      </c>
      <c r="AL10" s="14">
        <v>0</v>
      </c>
      <c r="AM10" s="14">
        <v>10522000</v>
      </c>
      <c r="AN10" s="14">
        <v>398995.75</v>
      </c>
      <c r="AO10" s="14">
        <v>76419016</v>
      </c>
      <c r="AP10" s="14">
        <v>534743.44999999995</v>
      </c>
      <c r="AQ10" s="14">
        <v>38088021.909999996</v>
      </c>
      <c r="AR10" s="14">
        <v>0</v>
      </c>
      <c r="AS10" s="14">
        <v>0</v>
      </c>
      <c r="AT10" s="14">
        <v>0</v>
      </c>
      <c r="AU10" s="14">
        <v>19980050</v>
      </c>
      <c r="AV10" s="14">
        <v>0</v>
      </c>
      <c r="AW10" s="14">
        <v>0</v>
      </c>
      <c r="AX10" s="29">
        <f t="shared" si="0"/>
        <v>1733379023.5799999</v>
      </c>
      <c r="AY10" s="14" t="s">
        <v>95</v>
      </c>
      <c r="AZ10" s="14">
        <v>0</v>
      </c>
      <c r="BA10" s="14">
        <v>0</v>
      </c>
      <c r="BB10" s="14">
        <v>0</v>
      </c>
      <c r="BC10" s="14">
        <v>0</v>
      </c>
      <c r="BD10" s="14">
        <v>1510600</v>
      </c>
      <c r="BE10" s="14" t="s">
        <v>96</v>
      </c>
      <c r="BF10" s="14">
        <v>314210</v>
      </c>
      <c r="BG10" s="14">
        <v>0</v>
      </c>
      <c r="BH10" s="14">
        <v>0</v>
      </c>
      <c r="BI10" s="14">
        <v>6334588</v>
      </c>
      <c r="BJ10" s="14">
        <v>320091001.86000001</v>
      </c>
      <c r="BK10" s="29">
        <f t="shared" si="14"/>
        <v>320091001.85999995</v>
      </c>
      <c r="BL10" s="14">
        <v>0</v>
      </c>
      <c r="BM10" s="14">
        <v>0</v>
      </c>
      <c r="BN10" s="14">
        <v>29889702.489999998</v>
      </c>
      <c r="BO10" s="14">
        <v>0</v>
      </c>
      <c r="BP10" s="14">
        <v>44495162.789999999</v>
      </c>
      <c r="BQ10" s="14">
        <v>121529375.27</v>
      </c>
      <c r="BR10" s="14">
        <v>84297350.019999996</v>
      </c>
      <c r="BS10" s="14">
        <v>11340885.83</v>
      </c>
      <c r="BT10" s="14">
        <v>28538525.460000001</v>
      </c>
      <c r="BU10" s="14">
        <v>560012067.07000005</v>
      </c>
      <c r="BV10" s="29">
        <f t="shared" si="15"/>
        <v>560012067.07000005</v>
      </c>
      <c r="BW10" s="14">
        <v>214478775.02000001</v>
      </c>
      <c r="BX10" s="14">
        <v>223116135.78</v>
      </c>
      <c r="BY10" s="14">
        <v>0</v>
      </c>
      <c r="BZ10" s="14">
        <v>122417156.27000001</v>
      </c>
      <c r="CA10" s="14">
        <v>114672654.95999999</v>
      </c>
      <c r="CB10" s="14">
        <v>59020527.630000003</v>
      </c>
      <c r="CC10" s="14">
        <v>55652127.329999991</v>
      </c>
      <c r="CD10" s="14">
        <v>0</v>
      </c>
      <c r="CE10" s="14">
        <v>42341926</v>
      </c>
      <c r="CF10" s="14">
        <v>1499239</v>
      </c>
      <c r="CG10" s="14">
        <v>21575791</v>
      </c>
      <c r="CH10" s="14">
        <v>45554674</v>
      </c>
      <c r="CI10" s="14">
        <v>0</v>
      </c>
      <c r="CJ10" s="14">
        <v>2868250</v>
      </c>
      <c r="CK10" s="14">
        <v>138473540</v>
      </c>
      <c r="CL10" s="14">
        <v>0</v>
      </c>
      <c r="CM10" s="14">
        <v>3602216</v>
      </c>
      <c r="CN10" s="14">
        <v>2913331911</v>
      </c>
      <c r="CO10" s="14">
        <v>-900</v>
      </c>
      <c r="CP10" s="14">
        <v>-1683938598</v>
      </c>
      <c r="CQ10" s="14"/>
      <c r="CR10" s="14"/>
      <c r="CS10" s="14">
        <v>2686320705</v>
      </c>
      <c r="CT10" s="14">
        <v>227011204</v>
      </c>
      <c r="CU10" s="14">
        <v>-44853962</v>
      </c>
      <c r="CV10" s="14"/>
      <c r="CW10" s="14">
        <v>2584632135</v>
      </c>
      <c r="CX10" s="14">
        <v>2960989019</v>
      </c>
      <c r="CY10" s="14">
        <v>2958062087</v>
      </c>
      <c r="CZ10" s="14">
        <v>1719.5</v>
      </c>
      <c r="DA10" s="14">
        <v>44853962.740000002</v>
      </c>
      <c r="DB10" s="14">
        <v>41667900</v>
      </c>
      <c r="DC10" s="21">
        <f t="shared" si="1"/>
        <v>1.5121446637844016</v>
      </c>
      <c r="DD10" s="21"/>
      <c r="DE10" s="21"/>
      <c r="DF10" s="21">
        <f t="shared" si="2"/>
        <v>-2.0824868858928731</v>
      </c>
      <c r="DG10" s="21" t="e">
        <f t="shared" si="3"/>
        <v>#DIV/0!</v>
      </c>
      <c r="DH10" s="21"/>
      <c r="DI10" s="41">
        <f t="shared" si="4"/>
        <v>-1187469.3341901714</v>
      </c>
      <c r="DJ10" s="41">
        <f t="shared" si="16"/>
        <v>26085.468298924108</v>
      </c>
      <c r="DK10" s="41">
        <f t="shared" si="5"/>
        <v>29.461125670415996</v>
      </c>
      <c r="DL10" s="41">
        <f t="shared" si="6"/>
        <v>70.257555855013393</v>
      </c>
      <c r="DM10" s="41">
        <f t="shared" si="7"/>
        <v>24.468381522492443</v>
      </c>
      <c r="DN10" s="41">
        <f t="shared" si="8"/>
        <v>80.408430076259179</v>
      </c>
      <c r="DO10" s="41">
        <f t="shared" si="9"/>
        <v>1720303.6272172143</v>
      </c>
      <c r="DP10" s="21">
        <f t="shared" si="10"/>
        <v>81.426543475411833</v>
      </c>
      <c r="DQ10" s="21">
        <f t="shared" si="17"/>
        <v>9.8849809344733669E-2</v>
      </c>
      <c r="DR10" s="21">
        <f t="shared" si="11"/>
        <v>4.7812889605336846</v>
      </c>
    </row>
    <row r="11" spans="1:122" ht="15" x14ac:dyDescent="0.25">
      <c r="A11" s="36" t="s">
        <v>7</v>
      </c>
      <c r="B11" s="14">
        <v>1829156829.55</v>
      </c>
      <c r="C11" s="14">
        <v>271494607.10000002</v>
      </c>
      <c r="D11" s="14">
        <v>237524336.5</v>
      </c>
      <c r="E11" s="14">
        <v>930281.45</v>
      </c>
      <c r="F11" s="14">
        <v>3316089.2</v>
      </c>
      <c r="G11" s="14">
        <v>25768019.329999998</v>
      </c>
      <c r="H11" s="14">
        <v>70711709.640000001</v>
      </c>
      <c r="I11" s="29">
        <f t="shared" si="12"/>
        <v>70711709.640000001</v>
      </c>
      <c r="J11" s="14">
        <v>3072766.3</v>
      </c>
      <c r="K11" s="14">
        <v>14248711.439999999</v>
      </c>
      <c r="L11" s="14">
        <v>818550.43</v>
      </c>
      <c r="M11" s="14">
        <v>52571681.469999999</v>
      </c>
      <c r="N11" s="14">
        <v>4391512.18</v>
      </c>
      <c r="O11" s="14">
        <v>346597828.92000002</v>
      </c>
      <c r="P11" s="14">
        <v>1482140456.5699999</v>
      </c>
      <c r="Q11" s="14">
        <v>418506500</v>
      </c>
      <c r="R11" s="29">
        <f t="shared" si="13"/>
        <v>418506500</v>
      </c>
      <c r="S11" s="14">
        <v>349212600</v>
      </c>
      <c r="T11" s="14">
        <v>55597600</v>
      </c>
      <c r="U11" s="14">
        <v>2214200</v>
      </c>
      <c r="V11" s="14">
        <v>8825100</v>
      </c>
      <c r="W11" s="14">
        <v>2657000</v>
      </c>
      <c r="X11" s="14">
        <v>1063633956.5700001</v>
      </c>
      <c r="Y11" s="14">
        <v>657282817.5</v>
      </c>
      <c r="Z11" s="14">
        <v>120166198.39</v>
      </c>
      <c r="AA11" s="14">
        <v>29818397.309999999</v>
      </c>
      <c r="AB11" s="14">
        <v>29246364.109999999</v>
      </c>
      <c r="AC11" s="14">
        <v>0</v>
      </c>
      <c r="AD11" s="14">
        <v>50312708.810000002</v>
      </c>
      <c r="AE11" s="14">
        <v>63531552.68</v>
      </c>
      <c r="AF11" s="14">
        <v>1729131.63</v>
      </c>
      <c r="AG11" s="14">
        <v>15708.27</v>
      </c>
      <c r="AH11" s="14">
        <v>25200000</v>
      </c>
      <c r="AI11" s="14">
        <v>0</v>
      </c>
      <c r="AJ11" s="14">
        <v>0</v>
      </c>
      <c r="AK11" s="14">
        <v>0</v>
      </c>
      <c r="AL11" s="14">
        <v>0</v>
      </c>
      <c r="AM11" s="14">
        <v>14893100</v>
      </c>
      <c r="AN11" s="14">
        <v>200000</v>
      </c>
      <c r="AO11" s="14">
        <v>50893471.5</v>
      </c>
      <c r="AP11" s="14">
        <v>450620.24</v>
      </c>
      <c r="AQ11" s="14">
        <v>19893886.129999999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29">
        <f t="shared" si="0"/>
        <v>1063633956.5699998</v>
      </c>
      <c r="AY11" s="14">
        <v>1828738285.49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418544.06</v>
      </c>
      <c r="BF11" s="14">
        <v>0</v>
      </c>
      <c r="BG11" s="14">
        <v>0</v>
      </c>
      <c r="BH11" s="14">
        <v>0</v>
      </c>
      <c r="BI11" s="14">
        <v>4251143.62</v>
      </c>
      <c r="BJ11" s="14">
        <v>283705557.14999998</v>
      </c>
      <c r="BK11" s="29">
        <f t="shared" si="14"/>
        <v>283705557.14999998</v>
      </c>
      <c r="BL11" s="14">
        <v>0</v>
      </c>
      <c r="BM11" s="14">
        <v>0</v>
      </c>
      <c r="BN11" s="14">
        <v>26032501.809999999</v>
      </c>
      <c r="BO11" s="14">
        <v>8566538.6899999995</v>
      </c>
      <c r="BP11" s="14">
        <v>59208969.100000001</v>
      </c>
      <c r="BQ11" s="14">
        <v>108033893.95</v>
      </c>
      <c r="BR11" s="14">
        <v>49211463.32</v>
      </c>
      <c r="BS11" s="14">
        <v>7410568.9699999997</v>
      </c>
      <c r="BT11" s="14">
        <v>25241621.310000002</v>
      </c>
      <c r="BU11" s="14">
        <v>339322586.72000003</v>
      </c>
      <c r="BV11" s="29">
        <f t="shared" si="15"/>
        <v>339322586.71999997</v>
      </c>
      <c r="BW11" s="14">
        <v>94469914.780000001</v>
      </c>
      <c r="BX11" s="14">
        <v>150413724.59</v>
      </c>
      <c r="BY11" s="14">
        <v>0</v>
      </c>
      <c r="BZ11" s="14">
        <v>94438947.349999979</v>
      </c>
      <c r="CA11" s="14">
        <v>73611874.459999993</v>
      </c>
      <c r="CB11" s="14">
        <v>49290301.060000002</v>
      </c>
      <c r="CC11" s="14">
        <v>24321573.399999991</v>
      </c>
      <c r="CD11" s="14">
        <v>0</v>
      </c>
      <c r="CE11" s="14">
        <v>32763696.66</v>
      </c>
      <c r="CF11" s="14">
        <v>1307507.3999999999</v>
      </c>
      <c r="CG11" s="14">
        <v>12237551.76</v>
      </c>
      <c r="CH11" s="14">
        <v>81368464.920000002</v>
      </c>
      <c r="CI11" s="14">
        <v>224442</v>
      </c>
      <c r="CJ11" s="14">
        <v>928574.22</v>
      </c>
      <c r="CK11" s="14">
        <v>29922036.350000001</v>
      </c>
      <c r="CL11" s="14">
        <v>5715813.6900000004</v>
      </c>
      <c r="CM11" s="14">
        <v>5554758.4800000004</v>
      </c>
      <c r="CN11" s="14">
        <v>1842101954.8099999</v>
      </c>
      <c r="CO11" s="14">
        <v>0</v>
      </c>
      <c r="CP11" s="14">
        <v>-955098360.89999998</v>
      </c>
      <c r="CQ11" s="14"/>
      <c r="CR11" s="14"/>
      <c r="CS11" s="14">
        <v>1675025775.72</v>
      </c>
      <c r="CT11" s="14">
        <v>167076179.09</v>
      </c>
      <c r="CU11" s="14">
        <v>13398875.439999999</v>
      </c>
      <c r="CV11" s="14"/>
      <c r="CW11" s="14">
        <v>1686923380.54</v>
      </c>
      <c r="CX11" s="14">
        <v>1828749691</v>
      </c>
      <c r="CY11" s="14">
        <v>1829156829.55</v>
      </c>
      <c r="CZ11" s="14">
        <v>1002.4</v>
      </c>
      <c r="DA11" s="14">
        <v>-13398875.439999999</v>
      </c>
      <c r="DB11" s="14">
        <v>0</v>
      </c>
      <c r="DC11" s="21">
        <f t="shared" si="1"/>
        <v>-0.70770997056522356</v>
      </c>
      <c r="DD11" s="21"/>
      <c r="DE11" s="21"/>
      <c r="DF11" s="21">
        <f t="shared" si="2"/>
        <v>-3.8947833332738964</v>
      </c>
      <c r="DG11" s="21">
        <f t="shared" si="3"/>
        <v>-37.04525007374567</v>
      </c>
      <c r="DH11" s="21"/>
      <c r="DI11" s="41">
        <f t="shared" si="4"/>
        <v>-1496304.5072525938</v>
      </c>
      <c r="DJ11" s="41">
        <f t="shared" si="16"/>
        <v>-13366.795131683959</v>
      </c>
      <c r="DK11" s="41">
        <f t="shared" si="5"/>
        <v>18.708418611879654</v>
      </c>
      <c r="DL11" s="41">
        <f t="shared" si="6"/>
        <v>81.028615623660258</v>
      </c>
      <c r="DM11" s="41">
        <f t="shared" si="7"/>
        <v>14.738305140553571</v>
      </c>
      <c r="DN11" s="41">
        <f t="shared" si="8"/>
        <v>87.860567567422819</v>
      </c>
      <c r="DO11" s="41">
        <f t="shared" si="9"/>
        <v>1824777.363876696</v>
      </c>
      <c r="DP11" s="21">
        <f t="shared" si="10"/>
        <v>78.331306328714788</v>
      </c>
      <c r="DQ11" s="21">
        <f t="shared" si="17"/>
        <v>-2.2263219072770978E-2</v>
      </c>
      <c r="DR11" s="21">
        <f t="shared" si="11"/>
        <v>0</v>
      </c>
    </row>
    <row r="12" spans="1:122" s="6" customFormat="1" ht="15" x14ac:dyDescent="0.25">
      <c r="A12" s="36" t="s">
        <v>8</v>
      </c>
      <c r="B12" s="14">
        <v>1804127905.1800001</v>
      </c>
      <c r="C12" s="14">
        <v>805309527.04000008</v>
      </c>
      <c r="D12" s="14">
        <v>681528442.90999997</v>
      </c>
      <c r="E12" s="14">
        <v>3830240.14</v>
      </c>
      <c r="F12" s="14">
        <v>6885241</v>
      </c>
      <c r="G12" s="14">
        <v>65705299.43</v>
      </c>
      <c r="H12" s="14">
        <v>162353701.44</v>
      </c>
      <c r="I12" s="29">
        <f>SUM(J12:M12)</f>
        <v>162353701.44</v>
      </c>
      <c r="J12" s="14">
        <v>1231566.1199999999</v>
      </c>
      <c r="K12" s="14">
        <v>37070088.399999999</v>
      </c>
      <c r="L12" s="14">
        <v>2810020.27</v>
      </c>
      <c r="M12" s="14">
        <v>121242026.65000001</v>
      </c>
      <c r="N12" s="14">
        <v>1347338.68</v>
      </c>
      <c r="O12" s="14">
        <v>969010567.16000009</v>
      </c>
      <c r="P12" s="14">
        <v>826933838.01999998</v>
      </c>
      <c r="Q12" s="14">
        <v>696255755.00999999</v>
      </c>
      <c r="R12" s="29">
        <f t="shared" si="13"/>
        <v>696255755.00999999</v>
      </c>
      <c r="S12" s="14">
        <v>671391000</v>
      </c>
      <c r="T12" s="14">
        <v>0</v>
      </c>
      <c r="U12" s="14">
        <v>0</v>
      </c>
      <c r="V12" s="14">
        <v>19174500</v>
      </c>
      <c r="W12" s="14">
        <v>5690255.0099999998</v>
      </c>
      <c r="X12" s="14">
        <v>130678083.00999999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7485467.0700000003</v>
      </c>
      <c r="AE12" s="14">
        <v>7998278.71</v>
      </c>
      <c r="AF12" s="14">
        <v>0</v>
      </c>
      <c r="AG12" s="14">
        <v>93684.23</v>
      </c>
      <c r="AH12" s="14">
        <v>65525664</v>
      </c>
      <c r="AI12" s="14">
        <v>0</v>
      </c>
      <c r="AJ12" s="14">
        <v>0</v>
      </c>
      <c r="AK12" s="14">
        <v>0</v>
      </c>
      <c r="AL12" s="14">
        <v>5242301.6900000004</v>
      </c>
      <c r="AM12" s="14">
        <v>0</v>
      </c>
      <c r="AN12" s="14">
        <v>0</v>
      </c>
      <c r="AO12" s="14">
        <v>0</v>
      </c>
      <c r="AP12" s="14">
        <v>0</v>
      </c>
      <c r="AQ12" s="14">
        <v>44332687.310000002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29">
        <f t="shared" si="0"/>
        <v>130678083.01000001</v>
      </c>
      <c r="AY12" s="14">
        <v>1795944405.1800001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8183500</v>
      </c>
      <c r="BG12" s="14">
        <v>0</v>
      </c>
      <c r="BH12" s="14">
        <v>0</v>
      </c>
      <c r="BI12" s="14">
        <v>12671246.310000001</v>
      </c>
      <c r="BJ12" s="14">
        <v>554059565.85000002</v>
      </c>
      <c r="BK12" s="29">
        <f t="shared" si="14"/>
        <v>554059565.85000002</v>
      </c>
      <c r="BL12" s="14">
        <v>0</v>
      </c>
      <c r="BM12" s="14">
        <v>0</v>
      </c>
      <c r="BN12" s="14">
        <v>37330803.340000004</v>
      </c>
      <c r="BO12" s="14">
        <v>34862940.579999998</v>
      </c>
      <c r="BP12" s="14">
        <v>65434031.460000001</v>
      </c>
      <c r="BQ12" s="14">
        <v>284080187.45999998</v>
      </c>
      <c r="BR12" s="14">
        <v>55496807.879999995</v>
      </c>
      <c r="BS12" s="14">
        <v>8038494.8599999994</v>
      </c>
      <c r="BT12" s="14">
        <v>68816300.270000041</v>
      </c>
      <c r="BU12" s="14">
        <v>650900075.55000007</v>
      </c>
      <c r="BV12" s="29">
        <f t="shared" si="15"/>
        <v>650900075.55000007</v>
      </c>
      <c r="BW12" s="14">
        <v>170863137.02000001</v>
      </c>
      <c r="BX12" s="14">
        <v>320405364.88999999</v>
      </c>
      <c r="BY12" s="14">
        <v>0</v>
      </c>
      <c r="BZ12" s="14">
        <v>159631573.6400001</v>
      </c>
      <c r="CA12" s="14">
        <v>156338896.75999999</v>
      </c>
      <c r="CB12" s="14">
        <v>83744519.299999997</v>
      </c>
      <c r="CC12" s="14">
        <v>72594377.459999993</v>
      </c>
      <c r="CD12" s="14">
        <v>140000</v>
      </c>
      <c r="CE12" s="14">
        <v>80040480.129999995</v>
      </c>
      <c r="CF12" s="14">
        <v>2861026.31</v>
      </c>
      <c r="CG12" s="14">
        <v>32155218.669999998</v>
      </c>
      <c r="CH12" s="14">
        <v>81025224.629999995</v>
      </c>
      <c r="CI12" s="14">
        <v>203209.31</v>
      </c>
      <c r="CJ12" s="14">
        <v>2429970.48</v>
      </c>
      <c r="CK12" s="14">
        <v>67771683.25</v>
      </c>
      <c r="CL12" s="14">
        <v>5814161</v>
      </c>
      <c r="CM12" s="14">
        <v>23608857.77</v>
      </c>
      <c r="CN12" s="14">
        <v>1768754351.1700001</v>
      </c>
      <c r="CO12" s="14">
        <v>0</v>
      </c>
      <c r="CP12" s="14">
        <v>-41792197.680000007</v>
      </c>
      <c r="CQ12" s="17"/>
      <c r="CR12" s="17"/>
      <c r="CS12" s="17"/>
      <c r="CT12" s="17"/>
      <c r="CU12" s="14">
        <v>-41792197.680000007</v>
      </c>
      <c r="CV12" s="17"/>
      <c r="CW12" s="14">
        <v>1551650949.23</v>
      </c>
      <c r="CX12" s="17"/>
      <c r="CY12" s="14">
        <v>1804127905.1800001</v>
      </c>
      <c r="CZ12" s="14">
        <v>2272.6999999999998</v>
      </c>
      <c r="DA12" s="14">
        <v>41792197.680000007</v>
      </c>
      <c r="DB12" s="29"/>
      <c r="DC12" s="21">
        <f t="shared" si="1"/>
        <v>100</v>
      </c>
      <c r="DD12" s="32"/>
      <c r="DE12" s="32"/>
      <c r="DF12" s="21">
        <f t="shared" si="2"/>
        <v>1</v>
      </c>
      <c r="DG12" s="21">
        <f t="shared" si="3"/>
        <v>1</v>
      </c>
      <c r="DH12" s="32"/>
      <c r="DI12" s="41">
        <f t="shared" si="4"/>
        <v>425776.92985435831</v>
      </c>
      <c r="DJ12" s="41">
        <f t="shared" si="16"/>
        <v>18388.78764465174</v>
      </c>
      <c r="DK12" s="41">
        <f t="shared" si="5"/>
        <v>53.636065696985881</v>
      </c>
      <c r="DL12" s="41">
        <f t="shared" si="6"/>
        <v>45.835654758496503</v>
      </c>
      <c r="DM12" s="41">
        <f t="shared" si="7"/>
        <v>45.529755248788611</v>
      </c>
      <c r="DN12" s="41">
        <f t="shared" si="8"/>
        <v>53.293805441898016</v>
      </c>
      <c r="DO12" s="41">
        <f t="shared" si="9"/>
        <v>793825.80418885034</v>
      </c>
      <c r="DP12" s="21">
        <f t="shared" si="10"/>
        <v>83.106372038874767</v>
      </c>
      <c r="DQ12" s="21" t="e">
        <f t="shared" si="17"/>
        <v>#DIV/0!</v>
      </c>
      <c r="DR12" s="21">
        <f t="shared" si="11"/>
        <v>0</v>
      </c>
    </row>
    <row r="13" spans="1:122" ht="15" x14ac:dyDescent="0.25">
      <c r="A13" s="36" t="s">
        <v>9</v>
      </c>
      <c r="B13" s="14">
        <v>4205540874.3899999</v>
      </c>
      <c r="C13" s="14">
        <v>736035356.79999995</v>
      </c>
      <c r="D13" s="14">
        <v>630632916.88999999</v>
      </c>
      <c r="E13" s="14">
        <v>2849799.6</v>
      </c>
      <c r="F13" s="14">
        <v>24171666.739999998</v>
      </c>
      <c r="G13" s="14">
        <v>60775800.880000003</v>
      </c>
      <c r="H13" s="14">
        <v>164453835.06</v>
      </c>
      <c r="I13" s="29">
        <f t="shared" si="12"/>
        <v>165636102.55000001</v>
      </c>
      <c r="J13" s="14">
        <v>7075732.2000000002</v>
      </c>
      <c r="K13" s="14">
        <v>57665108.07</v>
      </c>
      <c r="L13" s="14">
        <v>2810020.27</v>
      </c>
      <c r="M13" s="14">
        <v>98085242.010000005</v>
      </c>
      <c r="N13" s="14">
        <v>1242748.8</v>
      </c>
      <c r="O13" s="14">
        <v>901731940.65999997</v>
      </c>
      <c r="P13" s="14">
        <v>3301758484.8200002</v>
      </c>
      <c r="Q13" s="14">
        <v>815903100</v>
      </c>
      <c r="R13" s="29">
        <f t="shared" si="13"/>
        <v>815903100</v>
      </c>
      <c r="S13" s="14">
        <v>664528500</v>
      </c>
      <c r="T13" s="14">
        <v>119581700</v>
      </c>
      <c r="U13" s="14">
        <v>5546700</v>
      </c>
      <c r="V13" s="14">
        <v>19590200</v>
      </c>
      <c r="W13" s="14">
        <v>6656000</v>
      </c>
      <c r="X13" s="14">
        <v>2485855384.8200002</v>
      </c>
      <c r="Y13" s="14">
        <v>1728291970.8399999</v>
      </c>
      <c r="Z13" s="14">
        <v>338574878.94999999</v>
      </c>
      <c r="AA13" s="14">
        <v>72647939.269999996</v>
      </c>
      <c r="AB13" s="14">
        <v>16375426.869999999</v>
      </c>
      <c r="AC13" s="14">
        <v>0</v>
      </c>
      <c r="AD13" s="14">
        <v>8306093.1200000001</v>
      </c>
      <c r="AE13" s="14">
        <v>28633260.190000001</v>
      </c>
      <c r="AF13" s="14">
        <v>3674913.77</v>
      </c>
      <c r="AG13" s="14">
        <v>564870.25</v>
      </c>
      <c r="AH13" s="14">
        <v>129000000</v>
      </c>
      <c r="AI13" s="14">
        <v>0</v>
      </c>
      <c r="AJ13" s="14">
        <v>0</v>
      </c>
      <c r="AK13" s="14">
        <v>0</v>
      </c>
      <c r="AL13" s="14">
        <v>0</v>
      </c>
      <c r="AM13" s="14">
        <v>7663567.8700000001</v>
      </c>
      <c r="AN13" s="14">
        <v>500000</v>
      </c>
      <c r="AO13" s="14">
        <v>97596794.549999997</v>
      </c>
      <c r="AP13" s="14">
        <v>209070.91</v>
      </c>
      <c r="AQ13" s="14">
        <v>53816598.229999997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29">
        <f t="shared" si="0"/>
        <v>2485855384.8199997</v>
      </c>
      <c r="AY13" s="14">
        <v>4203490425.48</v>
      </c>
      <c r="AZ13" s="14">
        <v>0</v>
      </c>
      <c r="BA13" s="14">
        <v>467360.75</v>
      </c>
      <c r="BB13" s="14">
        <v>0</v>
      </c>
      <c r="BC13" s="14">
        <v>0</v>
      </c>
      <c r="BD13" s="14">
        <v>529755.57999999996</v>
      </c>
      <c r="BE13" s="14">
        <v>851750</v>
      </c>
      <c r="BF13" s="14">
        <v>201582.58</v>
      </c>
      <c r="BG13" s="14">
        <v>0</v>
      </c>
      <c r="BH13" s="14">
        <v>0</v>
      </c>
      <c r="BI13" s="14">
        <v>13751051.539999999</v>
      </c>
      <c r="BJ13" s="14">
        <v>646104822.17999995</v>
      </c>
      <c r="BK13" s="29">
        <f t="shared" si="14"/>
        <v>646104822.17999995</v>
      </c>
      <c r="BL13" s="14">
        <v>0</v>
      </c>
      <c r="BM13" s="14">
        <v>0</v>
      </c>
      <c r="BN13" s="14">
        <v>29290131.059999999</v>
      </c>
      <c r="BO13" s="14">
        <v>8516734.9900000002</v>
      </c>
      <c r="BP13" s="14">
        <v>108181799.55</v>
      </c>
      <c r="BQ13" s="14">
        <v>331442334.83999997</v>
      </c>
      <c r="BR13" s="14">
        <v>123162309.36</v>
      </c>
      <c r="BS13" s="14">
        <v>6695810.2400000002</v>
      </c>
      <c r="BT13" s="14">
        <v>38815702.140000001</v>
      </c>
      <c r="BU13" s="14">
        <v>693314946.23000002</v>
      </c>
      <c r="BV13" s="29">
        <f t="shared" si="15"/>
        <v>693314946.23000002</v>
      </c>
      <c r="BW13" s="14">
        <v>142738056.18000001</v>
      </c>
      <c r="BX13" s="14">
        <v>397704909.67000002</v>
      </c>
      <c r="BY13" s="14">
        <v>0</v>
      </c>
      <c r="BZ13" s="14">
        <v>152871980.38</v>
      </c>
      <c r="CA13" s="14">
        <v>91149833.790000007</v>
      </c>
      <c r="CB13" s="14">
        <v>58373860.920000002</v>
      </c>
      <c r="CC13" s="14">
        <v>32775972.870000005</v>
      </c>
      <c r="CD13" s="14">
        <v>0</v>
      </c>
      <c r="CE13" s="14">
        <v>77164340.689999998</v>
      </c>
      <c r="CF13" s="14">
        <v>2346928.91</v>
      </c>
      <c r="CG13" s="14">
        <v>32766572.77</v>
      </c>
      <c r="CH13" s="14">
        <v>86994128.040000007</v>
      </c>
      <c r="CI13" s="14">
        <v>2458918.7200000002</v>
      </c>
      <c r="CJ13" s="14">
        <v>1358370.3</v>
      </c>
      <c r="CK13" s="14">
        <v>122042361.56999999</v>
      </c>
      <c r="CL13" s="14">
        <v>4685352.75</v>
      </c>
      <c r="CM13" s="14">
        <v>1363631.95</v>
      </c>
      <c r="CN13" s="14">
        <v>4264088612.0599999</v>
      </c>
      <c r="CO13" s="14">
        <v>-72604.38</v>
      </c>
      <c r="CP13" s="14">
        <v>-2419355840.5</v>
      </c>
      <c r="CQ13" s="14"/>
      <c r="CR13" s="14"/>
      <c r="CS13" s="14">
        <v>4044230899.21</v>
      </c>
      <c r="CT13" s="14">
        <v>219857712.84999999</v>
      </c>
      <c r="CU13" s="14">
        <v>58374668.869999997</v>
      </c>
      <c r="CV13" s="14"/>
      <c r="CW13" s="14">
        <v>3833859536.21</v>
      </c>
      <c r="CX13" s="14">
        <v>4242987550.5999999</v>
      </c>
      <c r="CY13" s="14">
        <v>4205540874.3899999</v>
      </c>
      <c r="CZ13" s="14">
        <v>2540.9</v>
      </c>
      <c r="DA13" s="14">
        <v>-58374668.869999997</v>
      </c>
      <c r="DB13" s="14">
        <v>29036061.719999999</v>
      </c>
      <c r="DC13" s="21">
        <f t="shared" si="1"/>
        <v>-1.3921571426527231</v>
      </c>
      <c r="DD13" s="21"/>
      <c r="DE13" s="21"/>
      <c r="DF13" s="21">
        <f t="shared" si="2"/>
        <v>-3.4911487397827221</v>
      </c>
      <c r="DG13" s="21">
        <f t="shared" si="3"/>
        <v>-175.91243222282731</v>
      </c>
      <c r="DH13" s="21"/>
      <c r="DI13" s="41">
        <f t="shared" si="4"/>
        <v>-1323782.6833799048</v>
      </c>
      <c r="DJ13" s="41">
        <f t="shared" si="16"/>
        <v>-22974.012700224328</v>
      </c>
      <c r="DK13" s="41">
        <f t="shared" si="5"/>
        <v>21.411970986742887</v>
      </c>
      <c r="DL13" s="41">
        <f t="shared" si="6"/>
        <v>78.509722849832244</v>
      </c>
      <c r="DM13" s="41">
        <f t="shared" si="7"/>
        <v>17.261258471934475</v>
      </c>
      <c r="DN13" s="41">
        <f t="shared" si="8"/>
        <v>86.121008180805347</v>
      </c>
      <c r="DO13" s="41">
        <f t="shared" si="9"/>
        <v>1655138.2873745521</v>
      </c>
      <c r="DP13" s="21">
        <f t="shared" si="10"/>
        <v>81.624629627877823</v>
      </c>
      <c r="DQ13" s="21">
        <f t="shared" si="17"/>
        <v>0.88255446812953076</v>
      </c>
      <c r="DR13" s="21">
        <f t="shared" si="11"/>
        <v>3.2244764270878967</v>
      </c>
    </row>
    <row r="14" spans="1:122" ht="15" x14ac:dyDescent="0.25">
      <c r="A14" s="35" t="s">
        <v>23</v>
      </c>
      <c r="B14" s="14">
        <v>1982973539</v>
      </c>
      <c r="C14" s="14">
        <v>352107922</v>
      </c>
      <c r="D14" s="14">
        <v>311443496</v>
      </c>
      <c r="E14" s="14">
        <v>3192616</v>
      </c>
      <c r="F14" s="14">
        <v>3573335</v>
      </c>
      <c r="G14" s="14">
        <v>28617464</v>
      </c>
      <c r="H14" s="14">
        <v>78365759.170000002</v>
      </c>
      <c r="I14" s="29">
        <f t="shared" si="12"/>
        <v>78365759.170000002</v>
      </c>
      <c r="J14" s="14">
        <v>282439.27</v>
      </c>
      <c r="K14" s="14">
        <v>20989153.93</v>
      </c>
      <c r="L14" s="14">
        <v>1707234.44</v>
      </c>
      <c r="M14" s="14">
        <v>55386931.530000001</v>
      </c>
      <c r="N14" s="14">
        <v>4228620</v>
      </c>
      <c r="O14" s="14">
        <v>434702302</v>
      </c>
      <c r="P14" s="14">
        <v>1546380006</v>
      </c>
      <c r="Q14" s="14">
        <v>496219800</v>
      </c>
      <c r="R14" s="29">
        <f t="shared" si="13"/>
        <v>496219800</v>
      </c>
      <c r="S14" s="14">
        <v>436278400</v>
      </c>
      <c r="T14" s="14">
        <v>41466900</v>
      </c>
      <c r="U14" s="14">
        <v>2587800</v>
      </c>
      <c r="V14" s="14">
        <v>12781400</v>
      </c>
      <c r="W14" s="14">
        <v>3105300</v>
      </c>
      <c r="X14" s="14">
        <v>1050160206.34</v>
      </c>
      <c r="Y14" s="14">
        <v>769494651.50999999</v>
      </c>
      <c r="Z14" s="14">
        <v>109825989.15000001</v>
      </c>
      <c r="AA14" s="14">
        <v>34701532</v>
      </c>
      <c r="AB14" s="14">
        <v>13730958.220000001</v>
      </c>
      <c r="AC14" s="14">
        <v>0</v>
      </c>
      <c r="AD14" s="14">
        <v>3875817.54</v>
      </c>
      <c r="AE14" s="14">
        <v>26733719.239999998</v>
      </c>
      <c r="AF14" s="14">
        <v>454257.43</v>
      </c>
      <c r="AG14" s="14">
        <v>15444.78</v>
      </c>
      <c r="AH14" s="14">
        <v>32500000</v>
      </c>
      <c r="AI14" s="14">
        <v>0</v>
      </c>
      <c r="AJ14" s="14">
        <v>0</v>
      </c>
      <c r="AK14" s="14">
        <v>8271800</v>
      </c>
      <c r="AL14" s="14">
        <v>0</v>
      </c>
      <c r="AM14" s="14">
        <v>10329600</v>
      </c>
      <c r="AN14" s="14">
        <v>1779826.71</v>
      </c>
      <c r="AO14" s="14">
        <v>11064251.779999999</v>
      </c>
      <c r="AP14" s="14">
        <v>402206.47</v>
      </c>
      <c r="AQ14" s="14">
        <v>26980151.510000002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29">
        <f t="shared" si="0"/>
        <v>1050160206.3399999</v>
      </c>
      <c r="AY14" s="14">
        <v>1981082308.53</v>
      </c>
      <c r="AZ14" s="14">
        <v>0</v>
      </c>
      <c r="BA14" s="14">
        <v>0</v>
      </c>
      <c r="BB14" s="14">
        <v>0</v>
      </c>
      <c r="BC14" s="14">
        <v>0</v>
      </c>
      <c r="BD14" s="14">
        <v>135800</v>
      </c>
      <c r="BE14" s="14">
        <v>0</v>
      </c>
      <c r="BF14" s="14">
        <v>1755430.51</v>
      </c>
      <c r="BG14" s="14">
        <v>0</v>
      </c>
      <c r="BH14" s="14">
        <v>0</v>
      </c>
      <c r="BI14" s="14">
        <v>5283598</v>
      </c>
      <c r="BJ14" s="14">
        <v>388479380.75999999</v>
      </c>
      <c r="BK14" s="29">
        <f t="shared" si="14"/>
        <v>388479380.75999999</v>
      </c>
      <c r="BL14" s="14">
        <v>0</v>
      </c>
      <c r="BM14" s="14">
        <v>0</v>
      </c>
      <c r="BN14" s="14">
        <v>66304821.229999997</v>
      </c>
      <c r="BO14" s="14">
        <v>31379778.949999999</v>
      </c>
      <c r="BP14" s="14">
        <v>53940454.200000003</v>
      </c>
      <c r="BQ14" s="14">
        <v>142008686.88</v>
      </c>
      <c r="BR14" s="14">
        <v>66834650.369999997</v>
      </c>
      <c r="BS14" s="14">
        <v>7626547.54</v>
      </c>
      <c r="BT14" s="14">
        <v>20384441.59</v>
      </c>
      <c r="BU14" s="14">
        <v>334227903.30000001</v>
      </c>
      <c r="BV14" s="29">
        <f t="shared" si="15"/>
        <v>334227903.30000001</v>
      </c>
      <c r="BW14" s="14">
        <v>97805350.959999993</v>
      </c>
      <c r="BX14" s="14">
        <v>161858750.28999999</v>
      </c>
      <c r="BY14" s="14">
        <v>0</v>
      </c>
      <c r="BZ14" s="14">
        <v>74563802.050000012</v>
      </c>
      <c r="CA14" s="14">
        <v>66500055.18</v>
      </c>
      <c r="CB14" s="14">
        <v>54467807</v>
      </c>
      <c r="CC14" s="14">
        <v>12032248.18</v>
      </c>
      <c r="CD14" s="14">
        <v>30996</v>
      </c>
      <c r="CE14" s="14">
        <v>48558341</v>
      </c>
      <c r="CF14" s="14">
        <v>702000</v>
      </c>
      <c r="CG14" s="14">
        <v>16279622</v>
      </c>
      <c r="CH14" s="14">
        <v>73782909</v>
      </c>
      <c r="CI14" s="14">
        <v>0</v>
      </c>
      <c r="CJ14" s="14">
        <v>0</v>
      </c>
      <c r="CK14" s="14">
        <v>34050537</v>
      </c>
      <c r="CL14" s="14">
        <v>1088534</v>
      </c>
      <c r="CM14" s="14">
        <v>7537427</v>
      </c>
      <c r="CN14" s="14">
        <v>1992654332</v>
      </c>
      <c r="CO14" s="14">
        <v>-519540</v>
      </c>
      <c r="CP14" s="14">
        <v>-997114341</v>
      </c>
      <c r="CQ14" s="14"/>
      <c r="CR14" s="14"/>
      <c r="CS14" s="14">
        <v>1856396083</v>
      </c>
      <c r="CT14" s="14">
        <v>136258248</v>
      </c>
      <c r="CU14" s="14">
        <v>14394298</v>
      </c>
      <c r="CV14" s="14"/>
      <c r="CW14" s="14">
        <v>1860019845</v>
      </c>
      <c r="CX14" s="14">
        <v>1971052300</v>
      </c>
      <c r="CY14" s="14">
        <v>1982973539</v>
      </c>
      <c r="CZ14" s="14">
        <v>1178.2</v>
      </c>
      <c r="DA14" s="14">
        <v>-14394298.07</v>
      </c>
      <c r="DB14" s="14">
        <v>0</v>
      </c>
      <c r="DC14" s="21">
        <f t="shared" si="1"/>
        <v>-0.4881957227166005</v>
      </c>
      <c r="DD14" s="21"/>
      <c r="DE14" s="21"/>
      <c r="DF14" s="21">
        <f t="shared" si="2"/>
        <v>-3.3124496669678707</v>
      </c>
      <c r="DG14" s="21">
        <f t="shared" si="3"/>
        <v>-31.222864196830173</v>
      </c>
      <c r="DH14" s="21"/>
      <c r="DI14" s="41">
        <f t="shared" si="4"/>
        <v>-1325904.4727805126</v>
      </c>
      <c r="DJ14" s="41">
        <f t="shared" si="16"/>
        <v>-12217.194084196231</v>
      </c>
      <c r="DK14" s="41">
        <f t="shared" si="5"/>
        <v>21.708493467193968</v>
      </c>
      <c r="DL14" s="41">
        <f t="shared" si="6"/>
        <v>77.98288658858398</v>
      </c>
      <c r="DM14" s="41">
        <f t="shared" si="7"/>
        <v>17.670296164543203</v>
      </c>
      <c r="DN14" s="41">
        <f t="shared" si="8"/>
        <v>83.137822973066179</v>
      </c>
      <c r="DO14" s="41">
        <f t="shared" si="9"/>
        <v>1683053.419623154</v>
      </c>
      <c r="DP14" s="21">
        <f t="shared" si="10"/>
        <v>80.999783157347991</v>
      </c>
      <c r="DQ14" s="21">
        <f t="shared" si="17"/>
        <v>-0.60481596556316641</v>
      </c>
      <c r="DR14" s="21">
        <f t="shared" si="11"/>
        <v>0</v>
      </c>
    </row>
    <row r="15" spans="1:122" ht="15" x14ac:dyDescent="0.25">
      <c r="A15" s="35" t="s">
        <v>24</v>
      </c>
      <c r="B15" s="14">
        <v>3856844414.1799998</v>
      </c>
      <c r="C15" s="14">
        <v>729705459.30999994</v>
      </c>
      <c r="D15" s="14">
        <v>704919997.73000002</v>
      </c>
      <c r="E15" s="14">
        <v>424808.25</v>
      </c>
      <c r="F15" s="14">
        <v>9415021.0099999998</v>
      </c>
      <c r="G15" s="14">
        <v>8344580.6600000001</v>
      </c>
      <c r="H15" s="14">
        <v>192927474.84</v>
      </c>
      <c r="I15" s="29">
        <f t="shared" si="12"/>
        <v>192927474.84</v>
      </c>
      <c r="J15" s="14">
        <v>5630238.4199999999</v>
      </c>
      <c r="K15" s="14">
        <v>67864759.5</v>
      </c>
      <c r="L15" s="14">
        <v>8618872.1600000001</v>
      </c>
      <c r="M15" s="14">
        <v>110813604.76000001</v>
      </c>
      <c r="N15" s="14">
        <v>38367851.020000003</v>
      </c>
      <c r="O15" s="14">
        <v>961000785.16999996</v>
      </c>
      <c r="P15" s="14">
        <v>2895843629.0100002</v>
      </c>
      <c r="Q15" s="14">
        <v>569487300</v>
      </c>
      <c r="R15" s="29">
        <f t="shared" si="13"/>
        <v>569487300</v>
      </c>
      <c r="S15" s="14">
        <v>460548100</v>
      </c>
      <c r="T15" s="14">
        <v>79188900</v>
      </c>
      <c r="U15" s="14">
        <v>5201600</v>
      </c>
      <c r="V15" s="14">
        <v>18306700</v>
      </c>
      <c r="W15" s="14">
        <v>6242000</v>
      </c>
      <c r="X15" s="14">
        <v>2326356329.0100002</v>
      </c>
      <c r="Y15" s="14">
        <v>1495353378.5799999</v>
      </c>
      <c r="Z15" s="14">
        <v>244864439.30000001</v>
      </c>
      <c r="AA15" s="14">
        <v>68975129.280000001</v>
      </c>
      <c r="AB15" s="14">
        <v>25599323.879999999</v>
      </c>
      <c r="AC15" s="14">
        <v>0</v>
      </c>
      <c r="AD15" s="14">
        <v>30778674.629999999</v>
      </c>
      <c r="AE15" s="14">
        <v>23106220.640000001</v>
      </c>
      <c r="AF15" s="14">
        <v>1627110.65</v>
      </c>
      <c r="AG15" s="14">
        <v>459571.56</v>
      </c>
      <c r="AH15" s="14">
        <v>144634830</v>
      </c>
      <c r="AI15" s="14">
        <v>30000000</v>
      </c>
      <c r="AJ15" s="14">
        <v>0</v>
      </c>
      <c r="AK15" s="14">
        <v>0</v>
      </c>
      <c r="AL15" s="14">
        <v>0</v>
      </c>
      <c r="AM15" s="14">
        <v>13330800</v>
      </c>
      <c r="AN15" s="14">
        <v>968000</v>
      </c>
      <c r="AO15" s="14">
        <v>36587190.439999998</v>
      </c>
      <c r="AP15" s="14">
        <v>342171.56</v>
      </c>
      <c r="AQ15" s="14">
        <v>54729488.490000002</v>
      </c>
      <c r="AR15" s="14">
        <v>155000000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29">
        <f t="shared" si="0"/>
        <v>2326356329.0100002</v>
      </c>
      <c r="AY15" s="14">
        <v>3856844414.1799998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14513462.49</v>
      </c>
      <c r="BJ15" s="14">
        <v>438136201.68000001</v>
      </c>
      <c r="BK15" s="29">
        <f t="shared" si="14"/>
        <v>438136201.67999995</v>
      </c>
      <c r="BL15" s="14">
        <v>0</v>
      </c>
      <c r="BM15" s="14">
        <v>9494926.4199999999</v>
      </c>
      <c r="BN15" s="14">
        <v>41580118.079999998</v>
      </c>
      <c r="BO15" s="14">
        <v>17052039.449999999</v>
      </c>
      <c r="BP15" s="14">
        <v>103899223.93000001</v>
      </c>
      <c r="BQ15" s="14">
        <v>125083258.31999999</v>
      </c>
      <c r="BR15" s="14">
        <v>97090882.700000003</v>
      </c>
      <c r="BS15" s="14">
        <v>9691021.0199999996</v>
      </c>
      <c r="BT15" s="14">
        <v>34244731.760000005</v>
      </c>
      <c r="BU15" s="14">
        <v>563591450.75</v>
      </c>
      <c r="BV15" s="29">
        <f t="shared" si="15"/>
        <v>563591450.75</v>
      </c>
      <c r="BW15" s="14">
        <v>222380250.80000001</v>
      </c>
      <c r="BX15" s="14">
        <v>205067945.18000001</v>
      </c>
      <c r="BY15" s="14">
        <v>0</v>
      </c>
      <c r="BZ15" s="14">
        <v>136143254.76999998</v>
      </c>
      <c r="CA15" s="14">
        <v>125500905.94</v>
      </c>
      <c r="CB15" s="14">
        <v>56048425.460000001</v>
      </c>
      <c r="CC15" s="14">
        <v>69452480.479999989</v>
      </c>
      <c r="CD15" s="14">
        <v>982000</v>
      </c>
      <c r="CE15" s="14">
        <v>72431433.230000004</v>
      </c>
      <c r="CF15" s="14">
        <v>4470646.59</v>
      </c>
      <c r="CG15" s="14">
        <v>19732576.02</v>
      </c>
      <c r="CH15" s="14">
        <v>316124970.66000003</v>
      </c>
      <c r="CI15" s="14">
        <v>41279500.810000002</v>
      </c>
      <c r="CJ15" s="14">
        <v>0</v>
      </c>
      <c r="CK15" s="14">
        <v>148979327.84999999</v>
      </c>
      <c r="CL15" s="14">
        <v>38387082.609999999</v>
      </c>
      <c r="CM15" s="14">
        <v>6765155.3099999996</v>
      </c>
      <c r="CN15" s="14">
        <v>3846598528.6300001</v>
      </c>
      <c r="CO15" s="14">
        <v>-2790000</v>
      </c>
      <c r="CP15" s="14">
        <v>-2055309456.29</v>
      </c>
      <c r="CQ15" s="14"/>
      <c r="CR15" s="14"/>
      <c r="CS15" s="14">
        <v>3207728412.3000002</v>
      </c>
      <c r="CT15" s="14">
        <v>638870116.32999992</v>
      </c>
      <c r="CU15" s="14">
        <v>-7150228.4800000004</v>
      </c>
      <c r="CV15" s="14"/>
      <c r="CW15" s="14">
        <v>3501522011.4099998</v>
      </c>
      <c r="CX15" s="14">
        <v>3937554030</v>
      </c>
      <c r="CY15" s="14">
        <v>3856844414.1799998</v>
      </c>
      <c r="CZ15" s="14">
        <v>2388.3000000000002</v>
      </c>
      <c r="DA15" s="14">
        <v>7150228.4800000004</v>
      </c>
      <c r="DB15" s="14">
        <v>0</v>
      </c>
      <c r="DC15" s="21">
        <f t="shared" si="1"/>
        <v>0.2656546246026904</v>
      </c>
      <c r="DD15" s="21"/>
      <c r="DE15" s="21"/>
      <c r="DF15" s="21">
        <f t="shared" si="2"/>
        <v>-2.476711369787818</v>
      </c>
      <c r="DG15" s="21">
        <f t="shared" si="3"/>
        <v>-15.651183200147859</v>
      </c>
      <c r="DH15" s="21"/>
      <c r="DI15" s="41">
        <f t="shared" si="4"/>
        <v>-1224287.3987689987</v>
      </c>
      <c r="DJ15" s="41">
        <f t="shared" si="16"/>
        <v>2993.8569191475108</v>
      </c>
      <c r="DK15" s="41">
        <f t="shared" si="5"/>
        <v>23.921964048066485</v>
      </c>
      <c r="DL15" s="41">
        <f t="shared" si="6"/>
        <v>75.083236916770545</v>
      </c>
      <c r="DM15" s="41">
        <f t="shared" si="7"/>
        <v>18.970148661963197</v>
      </c>
      <c r="DN15" s="41">
        <f t="shared" si="8"/>
        <v>82.702425390263258</v>
      </c>
      <c r="DO15" s="41">
        <f t="shared" si="9"/>
        <v>1614891.1000209353</v>
      </c>
      <c r="DP15" s="21">
        <f t="shared" si="10"/>
        <v>75.931827587520218</v>
      </c>
      <c r="DQ15" s="21">
        <f t="shared" si="17"/>
        <v>2.0497398944897824</v>
      </c>
      <c r="DR15" s="21">
        <f t="shared" si="11"/>
        <v>0</v>
      </c>
    </row>
    <row r="16" spans="1:122" ht="15" x14ac:dyDescent="0.25">
      <c r="A16" s="36" t="s">
        <v>10</v>
      </c>
      <c r="B16" s="14">
        <v>2463958605.9499998</v>
      </c>
      <c r="C16" s="14">
        <v>745765820.63999999</v>
      </c>
      <c r="D16" s="14">
        <v>497962582.41000003</v>
      </c>
      <c r="E16" s="14">
        <v>172529.17</v>
      </c>
      <c r="F16" s="14">
        <v>6752140.6600000001</v>
      </c>
      <c r="G16" s="14">
        <v>204658834.40000001</v>
      </c>
      <c r="H16" s="14">
        <v>108972348.56999999</v>
      </c>
      <c r="I16" s="29">
        <f t="shared" si="12"/>
        <v>108972348.56999999</v>
      </c>
      <c r="J16" s="14">
        <v>4527523.8099999996</v>
      </c>
      <c r="K16" s="14">
        <v>28225984.550000001</v>
      </c>
      <c r="L16" s="14">
        <v>473402.9</v>
      </c>
      <c r="M16" s="14">
        <v>75745437.310000002</v>
      </c>
      <c r="N16" s="14">
        <v>686192.35</v>
      </c>
      <c r="O16" s="14">
        <v>855424361.55999994</v>
      </c>
      <c r="P16" s="14">
        <v>1605625901.8199999</v>
      </c>
      <c r="Q16" s="14">
        <v>292247800</v>
      </c>
      <c r="R16" s="29">
        <f t="shared" si="13"/>
        <v>292247800</v>
      </c>
      <c r="S16" s="14">
        <v>219981400</v>
      </c>
      <c r="T16" s="14">
        <v>52068200</v>
      </c>
      <c r="U16" s="14">
        <v>3262300</v>
      </c>
      <c r="V16" s="14">
        <v>13021100</v>
      </c>
      <c r="W16" s="14">
        <v>3914800</v>
      </c>
      <c r="X16" s="14">
        <v>1313378101.8199999</v>
      </c>
      <c r="Y16" s="14">
        <v>793171551.00999999</v>
      </c>
      <c r="Z16" s="14">
        <v>268454597.19</v>
      </c>
      <c r="AA16" s="14">
        <v>41636227.340000004</v>
      </c>
      <c r="AB16" s="14">
        <v>7577737.8799999999</v>
      </c>
      <c r="AC16" s="14">
        <v>0</v>
      </c>
      <c r="AD16" s="14">
        <v>4892671.41</v>
      </c>
      <c r="AE16" s="14">
        <v>40439381.200000003</v>
      </c>
      <c r="AF16" s="14">
        <v>2323200.79</v>
      </c>
      <c r="AG16" s="14">
        <v>9234.32</v>
      </c>
      <c r="AH16" s="14">
        <v>46200000</v>
      </c>
      <c r="AI16" s="14">
        <v>0</v>
      </c>
      <c r="AJ16" s="14">
        <v>0</v>
      </c>
      <c r="AK16" s="14">
        <v>0</v>
      </c>
      <c r="AL16" s="14">
        <v>0</v>
      </c>
      <c r="AM16" s="14">
        <v>9698900</v>
      </c>
      <c r="AN16" s="14">
        <v>599900</v>
      </c>
      <c r="AO16" s="14">
        <v>65388999.759999998</v>
      </c>
      <c r="AP16" s="14">
        <v>158151.81</v>
      </c>
      <c r="AQ16" s="14">
        <v>32827549.109999999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29">
        <f t="shared" si="0"/>
        <v>1313378101.8199999</v>
      </c>
      <c r="AY16" s="14">
        <v>2461050263.3800001</v>
      </c>
      <c r="AZ16" s="14">
        <v>0</v>
      </c>
      <c r="BA16" s="14">
        <v>0</v>
      </c>
      <c r="BB16" s="14">
        <v>0</v>
      </c>
      <c r="BC16" s="14">
        <v>0</v>
      </c>
      <c r="BD16" s="14">
        <v>2908342.57</v>
      </c>
      <c r="BE16" s="14">
        <v>0</v>
      </c>
      <c r="BF16" s="14">
        <v>0</v>
      </c>
      <c r="BG16" s="14">
        <v>0</v>
      </c>
      <c r="BH16" s="14">
        <v>0</v>
      </c>
      <c r="BI16" s="14">
        <v>6903063.2400000002</v>
      </c>
      <c r="BJ16" s="14">
        <v>403180712.48000002</v>
      </c>
      <c r="BK16" s="29">
        <f t="shared" si="14"/>
        <v>403180712.48000002</v>
      </c>
      <c r="BL16" s="14">
        <v>0</v>
      </c>
      <c r="BM16" s="14">
        <v>0</v>
      </c>
      <c r="BN16" s="14">
        <v>31932782.370000001</v>
      </c>
      <c r="BO16" s="14">
        <v>36972959.789999999</v>
      </c>
      <c r="BP16" s="14">
        <v>57400823.07</v>
      </c>
      <c r="BQ16" s="14">
        <v>141466494.88</v>
      </c>
      <c r="BR16" s="14">
        <v>74398508.370000005</v>
      </c>
      <c r="BS16" s="14">
        <v>10926218.07</v>
      </c>
      <c r="BT16" s="14">
        <v>50082925.93</v>
      </c>
      <c r="BU16" s="14">
        <v>420719617.5</v>
      </c>
      <c r="BV16" s="29">
        <f t="shared" si="15"/>
        <v>420719617.5</v>
      </c>
      <c r="BW16" s="14">
        <v>106977432.59</v>
      </c>
      <c r="BX16" s="14">
        <v>211312455.47</v>
      </c>
      <c r="BY16" s="14">
        <v>0</v>
      </c>
      <c r="BZ16" s="14">
        <v>102429729.44000001</v>
      </c>
      <c r="CA16" s="14">
        <v>98372896.969999999</v>
      </c>
      <c r="CB16" s="14">
        <v>70638998.760000005</v>
      </c>
      <c r="CC16" s="14">
        <v>27733898.209999993</v>
      </c>
      <c r="CD16" s="14">
        <v>34845260.18</v>
      </c>
      <c r="CE16" s="14">
        <v>45311134.170000002</v>
      </c>
      <c r="CF16" s="14">
        <v>2136273.62</v>
      </c>
      <c r="CG16" s="14">
        <v>14483596.890000001</v>
      </c>
      <c r="CH16" s="14">
        <v>66755717.329999998</v>
      </c>
      <c r="CI16" s="14">
        <v>0</v>
      </c>
      <c r="CJ16" s="14">
        <v>632659.46</v>
      </c>
      <c r="CK16" s="14">
        <v>49286961.310000002</v>
      </c>
      <c r="CL16" s="14">
        <v>4034635.73</v>
      </c>
      <c r="CM16" s="14">
        <v>20757143.629999999</v>
      </c>
      <c r="CN16" s="14">
        <v>2424826941.25</v>
      </c>
      <c r="CO16" s="14">
        <v>0</v>
      </c>
      <c r="CP16" s="14">
        <v>-1279194990.4400001</v>
      </c>
      <c r="CQ16" s="14"/>
      <c r="CR16" s="14"/>
      <c r="CS16" s="14">
        <v>2218757124.4700003</v>
      </c>
      <c r="CT16" s="14">
        <v>206069816.78</v>
      </c>
      <c r="CU16" s="14">
        <v>-37159964.700000003</v>
      </c>
      <c r="CV16" s="14"/>
      <c r="CW16" s="14">
        <v>2231239067</v>
      </c>
      <c r="CX16" s="14">
        <v>2435684290.5700002</v>
      </c>
      <c r="CY16" s="14">
        <v>2463958605.9499998</v>
      </c>
      <c r="CZ16" s="14">
        <v>1477.2</v>
      </c>
      <c r="DA16" s="14">
        <v>37159964.700000003</v>
      </c>
      <c r="DB16" s="14">
        <v>0</v>
      </c>
      <c r="DC16" s="21">
        <f t="shared" si="1"/>
        <v>1.588162423082266</v>
      </c>
      <c r="DD16" s="21"/>
      <c r="DE16" s="21"/>
      <c r="DF16" s="21">
        <f t="shared" si="2"/>
        <v>-1.5958325068373955</v>
      </c>
      <c r="DG16" s="21">
        <f t="shared" si="3"/>
        <v>-299.30911417184996</v>
      </c>
      <c r="DH16" s="21"/>
      <c r="DI16" s="41">
        <f t="shared" si="4"/>
        <v>-1062881.6490928784</v>
      </c>
      <c r="DJ16" s="41">
        <f t="shared" si="16"/>
        <v>25155.676076360684</v>
      </c>
      <c r="DK16" s="41">
        <f t="shared" si="5"/>
        <v>34.689631844705794</v>
      </c>
      <c r="DL16" s="41">
        <f t="shared" si="6"/>
        <v>65.16448360547588</v>
      </c>
      <c r="DM16" s="41">
        <f t="shared" si="7"/>
        <v>30.755424560548523</v>
      </c>
      <c r="DN16" s="41">
        <f t="shared" si="8"/>
        <v>71.961177337166077</v>
      </c>
      <c r="DO16" s="41">
        <f t="shared" si="9"/>
        <v>1667992.5575074463</v>
      </c>
      <c r="DP16" s="21">
        <f t="shared" si="10"/>
        <v>87.180802202076578</v>
      </c>
      <c r="DQ16" s="21">
        <f t="shared" si="17"/>
        <v>-1.1608366276970512</v>
      </c>
      <c r="DR16" s="21">
        <f t="shared" si="11"/>
        <v>0</v>
      </c>
    </row>
    <row r="17" spans="1:122" ht="15" x14ac:dyDescent="0.25">
      <c r="A17" s="36" t="s">
        <v>11</v>
      </c>
      <c r="B17" s="14">
        <v>2311673487.5900002</v>
      </c>
      <c r="C17" s="14">
        <v>290165774.85000002</v>
      </c>
      <c r="D17" s="14">
        <v>236658355.36000001</v>
      </c>
      <c r="E17" s="14">
        <v>301167.82</v>
      </c>
      <c r="F17" s="14">
        <v>20559225.98</v>
      </c>
      <c r="G17" s="14">
        <v>28587246.300000001</v>
      </c>
      <c r="H17" s="14">
        <v>98531375.379999995</v>
      </c>
      <c r="I17" s="29">
        <f t="shared" si="12"/>
        <v>98531375.379999995</v>
      </c>
      <c r="J17" s="14">
        <v>1377637.48</v>
      </c>
      <c r="K17" s="14">
        <v>15979499.17</v>
      </c>
      <c r="L17" s="14">
        <v>687166.27</v>
      </c>
      <c r="M17" s="14">
        <v>80487072.459999993</v>
      </c>
      <c r="N17" s="14">
        <v>33705</v>
      </c>
      <c r="O17" s="14">
        <v>388730855.23000002</v>
      </c>
      <c r="P17" s="14">
        <v>1919859221.23</v>
      </c>
      <c r="Q17" s="14">
        <v>427267400</v>
      </c>
      <c r="R17" s="29">
        <f t="shared" si="13"/>
        <v>427267400</v>
      </c>
      <c r="S17" s="14">
        <v>367798100</v>
      </c>
      <c r="T17" s="14">
        <v>43029400</v>
      </c>
      <c r="U17" s="14">
        <v>2505300</v>
      </c>
      <c r="V17" s="14">
        <v>10928200</v>
      </c>
      <c r="W17" s="14">
        <v>3006400</v>
      </c>
      <c r="X17" s="14">
        <v>1492591821.23</v>
      </c>
      <c r="Y17" s="14">
        <v>1064298079.0599999</v>
      </c>
      <c r="Z17" s="14">
        <v>119312032.75</v>
      </c>
      <c r="AA17" s="14">
        <v>30553026.789999999</v>
      </c>
      <c r="AB17" s="14">
        <v>37618662.659999996</v>
      </c>
      <c r="AC17" s="14">
        <v>0</v>
      </c>
      <c r="AD17" s="14">
        <v>21683283</v>
      </c>
      <c r="AE17" s="14">
        <v>40403000</v>
      </c>
      <c r="AF17" s="14">
        <v>1712732.03</v>
      </c>
      <c r="AG17" s="14">
        <v>60701.7</v>
      </c>
      <c r="AH17" s="14">
        <v>61800000</v>
      </c>
      <c r="AI17" s="14">
        <v>28000000</v>
      </c>
      <c r="AJ17" s="14">
        <v>0</v>
      </c>
      <c r="AK17" s="14">
        <v>10742748</v>
      </c>
      <c r="AL17" s="14">
        <v>0</v>
      </c>
      <c r="AM17" s="14">
        <v>7098110.1900000004</v>
      </c>
      <c r="AN17" s="14">
        <v>1199286.3999999999</v>
      </c>
      <c r="AO17" s="14">
        <v>43856226.93</v>
      </c>
      <c r="AP17" s="14">
        <v>176875.25</v>
      </c>
      <c r="AQ17" s="14">
        <v>24077056.469999999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29">
        <f t="shared" si="0"/>
        <v>1492591821.2300003</v>
      </c>
      <c r="AY17" s="14">
        <v>2308590076.46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3083411.13</v>
      </c>
      <c r="BG17" s="14">
        <v>0</v>
      </c>
      <c r="BH17" s="14">
        <v>0</v>
      </c>
      <c r="BI17" s="14">
        <v>7877000</v>
      </c>
      <c r="BJ17" s="14">
        <v>270574535.08999997</v>
      </c>
      <c r="BK17" s="29">
        <f t="shared" si="14"/>
        <v>270574535.09000003</v>
      </c>
      <c r="BL17" s="14">
        <v>0</v>
      </c>
      <c r="BM17" s="14">
        <v>0</v>
      </c>
      <c r="BN17" s="14">
        <v>20810228</v>
      </c>
      <c r="BO17" s="14">
        <v>5844322.3700000001</v>
      </c>
      <c r="BP17" s="14">
        <v>68105659.930000007</v>
      </c>
      <c r="BQ17" s="14">
        <v>91924966.870000005</v>
      </c>
      <c r="BR17" s="14">
        <v>40443701.710000001</v>
      </c>
      <c r="BS17" s="14">
        <v>12415027.98</v>
      </c>
      <c r="BT17" s="14">
        <v>31030628.229999997</v>
      </c>
      <c r="BU17" s="14">
        <v>353765632.83999997</v>
      </c>
      <c r="BV17" s="29">
        <f t="shared" si="15"/>
        <v>353765632.84000003</v>
      </c>
      <c r="BW17" s="14">
        <v>108101247.58</v>
      </c>
      <c r="BX17" s="14">
        <v>168766443.80000001</v>
      </c>
      <c r="BY17" s="14">
        <v>0</v>
      </c>
      <c r="BZ17" s="14">
        <v>76897941.460000008</v>
      </c>
      <c r="CA17" s="14">
        <v>59405635</v>
      </c>
      <c r="CB17" s="14">
        <v>35121519.770000003</v>
      </c>
      <c r="CC17" s="14">
        <v>24284115.229999997</v>
      </c>
      <c r="CD17" s="14">
        <v>0</v>
      </c>
      <c r="CE17" s="14">
        <v>32990900.870000001</v>
      </c>
      <c r="CF17" s="14">
        <v>169828</v>
      </c>
      <c r="CG17" s="14">
        <v>13335995.15</v>
      </c>
      <c r="CH17" s="14">
        <v>112256620.76000001</v>
      </c>
      <c r="CI17" s="14">
        <v>1374841.95</v>
      </c>
      <c r="CJ17" s="14">
        <v>1227997.6000000001</v>
      </c>
      <c r="CK17" s="14">
        <v>84533929.959999993</v>
      </c>
      <c r="CL17" s="14">
        <v>2599119.73</v>
      </c>
      <c r="CM17" s="14">
        <v>2176830.54</v>
      </c>
      <c r="CN17" s="14">
        <v>2319302182.6900001</v>
      </c>
      <c r="CO17" s="14">
        <v>0</v>
      </c>
      <c r="CP17" s="14">
        <v>-10485109.51</v>
      </c>
      <c r="CQ17" s="14"/>
      <c r="CR17" s="14"/>
      <c r="CS17" s="14">
        <v>2107978660.1599998</v>
      </c>
      <c r="CT17" s="14">
        <v>211323522.53</v>
      </c>
      <c r="CU17" s="14">
        <v>8779793.7799999993</v>
      </c>
      <c r="CV17" s="14"/>
      <c r="CW17" s="14">
        <v>2088753907.28</v>
      </c>
      <c r="CX17" s="14">
        <v>2267839496.4000001</v>
      </c>
      <c r="CY17" s="14">
        <v>2311673487.5900002</v>
      </c>
      <c r="CZ17" s="14">
        <v>1154.3</v>
      </c>
      <c r="DA17" s="14">
        <v>-8779793.7799999993</v>
      </c>
      <c r="DB17" s="14">
        <v>31922776.379999999</v>
      </c>
      <c r="DC17" s="21">
        <f t="shared" si="1"/>
        <v>-0.33000746606099962</v>
      </c>
      <c r="DD17" s="21"/>
      <c r="DE17" s="21"/>
      <c r="DF17" s="21">
        <f t="shared" si="2"/>
        <v>-4.4231904167876355</v>
      </c>
      <c r="DG17" s="21">
        <f t="shared" si="3"/>
        <v>-6268.7974345052662</v>
      </c>
      <c r="DH17" s="21"/>
      <c r="DI17" s="41">
        <f t="shared" si="4"/>
        <v>-1672533.1650870657</v>
      </c>
      <c r="DJ17" s="41">
        <f t="shared" si="16"/>
        <v>-7606.1628519449014</v>
      </c>
      <c r="DK17" s="41">
        <f t="shared" si="5"/>
        <v>16.814535111324496</v>
      </c>
      <c r="DL17" s="41">
        <f t="shared" si="6"/>
        <v>83.050622483520371</v>
      </c>
      <c r="DM17" s="41">
        <f t="shared" si="7"/>
        <v>12.510908540320372</v>
      </c>
      <c r="DN17" s="41">
        <f t="shared" si="8"/>
        <v>91.914093591334719</v>
      </c>
      <c r="DO17" s="41">
        <f t="shared" si="9"/>
        <v>2002662.6419388377</v>
      </c>
      <c r="DP17" s="21">
        <f t="shared" si="10"/>
        <v>74.644389799805808</v>
      </c>
      <c r="DQ17" s="21">
        <f t="shared" si="17"/>
        <v>-1.9328524465502408</v>
      </c>
      <c r="DR17" s="21">
        <f t="shared" si="11"/>
        <v>8.2127631656446773</v>
      </c>
    </row>
    <row r="18" spans="1:122" ht="15" x14ac:dyDescent="0.25">
      <c r="A18" s="36" t="s">
        <v>12</v>
      </c>
      <c r="B18" s="14">
        <v>1949696315.3499999</v>
      </c>
      <c r="C18" s="14">
        <v>393927878.52999997</v>
      </c>
      <c r="D18" s="14">
        <v>281157358.32999998</v>
      </c>
      <c r="E18" s="14">
        <v>1889081.08</v>
      </c>
      <c r="F18" s="14">
        <v>3642288.45</v>
      </c>
      <c r="G18" s="14">
        <v>102677410.04000001</v>
      </c>
      <c r="H18" s="14">
        <v>81685404.209999993</v>
      </c>
      <c r="I18" s="29">
        <f t="shared" si="12"/>
        <v>81685404.210000008</v>
      </c>
      <c r="J18" s="14">
        <v>348645.94</v>
      </c>
      <c r="K18" s="14">
        <v>17425824.649999999</v>
      </c>
      <c r="L18" s="14">
        <v>1158103.8400000001</v>
      </c>
      <c r="M18" s="14">
        <v>62752829.780000001</v>
      </c>
      <c r="N18" s="14">
        <v>26103</v>
      </c>
      <c r="O18" s="14">
        <v>495639385.74000001</v>
      </c>
      <c r="P18" s="14">
        <v>1452353670.3299999</v>
      </c>
      <c r="Q18" s="14">
        <v>414787200</v>
      </c>
      <c r="R18" s="29">
        <f t="shared" si="13"/>
        <v>414787200</v>
      </c>
      <c r="S18" s="14">
        <v>319000000</v>
      </c>
      <c r="T18" s="14">
        <v>79156000</v>
      </c>
      <c r="U18" s="14">
        <v>2550400</v>
      </c>
      <c r="V18" s="14">
        <v>11020400</v>
      </c>
      <c r="W18" s="14">
        <v>3060400</v>
      </c>
      <c r="X18" s="14">
        <v>1037566470.33</v>
      </c>
      <c r="Y18" s="14">
        <v>628392695.34000003</v>
      </c>
      <c r="Z18" s="14">
        <v>183060478.12</v>
      </c>
      <c r="AA18" s="14">
        <v>36608582.340000004</v>
      </c>
      <c r="AB18" s="14">
        <v>19334409.219999999</v>
      </c>
      <c r="AC18" s="14">
        <v>0</v>
      </c>
      <c r="AD18" s="14">
        <v>3819216.08</v>
      </c>
      <c r="AE18" s="14">
        <v>36965989.409999996</v>
      </c>
      <c r="AF18" s="14">
        <v>1404129.22</v>
      </c>
      <c r="AG18" s="14">
        <v>21740.66</v>
      </c>
      <c r="AH18" s="14">
        <v>26900000</v>
      </c>
      <c r="AI18" s="14">
        <v>0</v>
      </c>
      <c r="AJ18" s="14">
        <v>0</v>
      </c>
      <c r="AK18" s="14">
        <v>0</v>
      </c>
      <c r="AL18" s="14">
        <v>0</v>
      </c>
      <c r="AM18" s="14">
        <v>9890755.7599999998</v>
      </c>
      <c r="AN18" s="14">
        <v>783909.36</v>
      </c>
      <c r="AO18" s="14">
        <v>63120152.68</v>
      </c>
      <c r="AP18" s="14">
        <v>322832.83</v>
      </c>
      <c r="AQ18" s="14">
        <v>26941579.309999999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29">
        <f t="shared" si="0"/>
        <v>1037566470.33</v>
      </c>
      <c r="AY18" s="14">
        <v>1947993056.0699999</v>
      </c>
      <c r="AZ18" s="14">
        <v>0</v>
      </c>
      <c r="BA18" s="14">
        <v>124708.33</v>
      </c>
      <c r="BB18" s="14">
        <v>0</v>
      </c>
      <c r="BC18" s="14">
        <v>0</v>
      </c>
      <c r="BD18" s="14">
        <v>53908.5</v>
      </c>
      <c r="BE18" s="14">
        <v>523942.45</v>
      </c>
      <c r="BF18" s="14">
        <v>0</v>
      </c>
      <c r="BG18" s="14">
        <v>1000700</v>
      </c>
      <c r="BH18" s="14">
        <v>0</v>
      </c>
      <c r="BI18" s="14">
        <v>6447135.6699999999</v>
      </c>
      <c r="BJ18" s="14">
        <v>351910999.04000002</v>
      </c>
      <c r="BK18" s="29">
        <f t="shared" si="14"/>
        <v>351910999.03999996</v>
      </c>
      <c r="BL18" s="14">
        <v>0</v>
      </c>
      <c r="BM18" s="14">
        <v>0</v>
      </c>
      <c r="BN18" s="14">
        <v>30331714.850000001</v>
      </c>
      <c r="BO18" s="14">
        <v>20974311.93</v>
      </c>
      <c r="BP18" s="14">
        <v>36731345.18</v>
      </c>
      <c r="BQ18" s="14">
        <v>149032191.05000001</v>
      </c>
      <c r="BR18" s="14">
        <v>69103198.859999999</v>
      </c>
      <c r="BS18" s="14">
        <v>11455319.890000001</v>
      </c>
      <c r="BT18" s="14">
        <v>34282917.280000001</v>
      </c>
      <c r="BU18" s="14">
        <v>313605500.51999998</v>
      </c>
      <c r="BV18" s="29">
        <f t="shared" si="15"/>
        <v>313605500.51999998</v>
      </c>
      <c r="BW18" s="14">
        <v>80085212.579999998</v>
      </c>
      <c r="BX18" s="14">
        <v>164279509.06</v>
      </c>
      <c r="BY18" s="14">
        <v>3074652.01</v>
      </c>
      <c r="BZ18" s="14">
        <v>66166126.870000005</v>
      </c>
      <c r="CA18" s="14">
        <v>72793617.299999997</v>
      </c>
      <c r="CB18" s="14">
        <v>46505480.840000004</v>
      </c>
      <c r="CC18" s="14">
        <v>26288136.459999993</v>
      </c>
      <c r="CD18" s="14">
        <v>0</v>
      </c>
      <c r="CE18" s="14">
        <v>32688634.050000001</v>
      </c>
      <c r="CF18" s="14">
        <v>385509.37</v>
      </c>
      <c r="CG18" s="14">
        <v>12566434.6</v>
      </c>
      <c r="CH18" s="14">
        <v>64270650.869999997</v>
      </c>
      <c r="CI18" s="14">
        <v>0</v>
      </c>
      <c r="CJ18" s="14">
        <v>1114139.3</v>
      </c>
      <c r="CK18" s="14">
        <v>30530576.670000002</v>
      </c>
      <c r="CL18" s="14">
        <v>2956058.37</v>
      </c>
      <c r="CM18" s="14">
        <v>2871856.77</v>
      </c>
      <c r="CN18" s="14">
        <v>1963897738.2</v>
      </c>
      <c r="CO18" s="14">
        <v>0</v>
      </c>
      <c r="CP18" s="14">
        <v>-1048656693.67</v>
      </c>
      <c r="CQ18" s="14"/>
      <c r="CR18" s="14"/>
      <c r="CS18" s="14">
        <v>1816326953.78</v>
      </c>
      <c r="CT18" s="14">
        <v>147570784.42000002</v>
      </c>
      <c r="CU18" s="14">
        <v>15126479.85</v>
      </c>
      <c r="CV18" s="14"/>
      <c r="CW18" s="14">
        <v>1767772418.1700001</v>
      </c>
      <c r="CX18" s="14">
        <v>2069519517.72</v>
      </c>
      <c r="CY18" s="14">
        <v>1949696315.3499999</v>
      </c>
      <c r="CZ18" s="14">
        <v>1152.3</v>
      </c>
      <c r="DA18" s="14">
        <v>-15126479.85</v>
      </c>
      <c r="DB18" s="14">
        <v>0</v>
      </c>
      <c r="DC18" s="21">
        <f t="shared" si="1"/>
        <v>-0.72839153144989732</v>
      </c>
      <c r="DD18" s="21"/>
      <c r="DE18" s="21"/>
      <c r="DF18" s="21">
        <f t="shared" si="2"/>
        <v>-2.8189155343100838</v>
      </c>
      <c r="DG18" s="21">
        <f t="shared" si="3"/>
        <v>-5652.4032264490679</v>
      </c>
      <c r="DH18" s="21"/>
      <c r="DI18" s="41">
        <f t="shared" si="4"/>
        <v>-1291577.2415690359</v>
      </c>
      <c r="DJ18" s="41">
        <f t="shared" si="16"/>
        <v>-13127.206326477481</v>
      </c>
      <c r="DK18" s="41">
        <f t="shared" si="5"/>
        <v>24.394223807855951</v>
      </c>
      <c r="DL18" s="41">
        <f t="shared" si="6"/>
        <v>74.491276353942354</v>
      </c>
      <c r="DM18" s="41">
        <f t="shared" si="7"/>
        <v>20.058472030781626</v>
      </c>
      <c r="DN18" s="41">
        <f t="shared" si="8"/>
        <v>82.157276321432718</v>
      </c>
      <c r="DO18" s="41">
        <f t="shared" si="9"/>
        <v>1692004.0921201075</v>
      </c>
      <c r="DP18" s="21">
        <f t="shared" si="10"/>
        <v>79.478727854094444</v>
      </c>
      <c r="DQ18" s="21">
        <f t="shared" si="17"/>
        <v>5.7899044364660037</v>
      </c>
      <c r="DR18" s="21">
        <f t="shared" si="11"/>
        <v>0</v>
      </c>
    </row>
    <row r="19" spans="1:122" s="6" customFormat="1" ht="15" x14ac:dyDescent="0.25">
      <c r="A19" s="36" t="s">
        <v>13</v>
      </c>
      <c r="B19" s="14">
        <v>1940861724</v>
      </c>
      <c r="C19" s="14">
        <v>192921212</v>
      </c>
      <c r="D19" s="14">
        <v>176055493</v>
      </c>
      <c r="E19" s="14">
        <v>936312</v>
      </c>
      <c r="F19" s="14">
        <v>8928736</v>
      </c>
      <c r="G19" s="14">
        <v>5297448</v>
      </c>
      <c r="H19" s="14">
        <v>218482718.84</v>
      </c>
      <c r="I19" s="29">
        <f t="shared" si="12"/>
        <v>218482718.84</v>
      </c>
      <c r="J19" s="14">
        <v>1819828.29</v>
      </c>
      <c r="K19" s="14">
        <v>14408572.67</v>
      </c>
      <c r="L19" s="14">
        <v>463757.09</v>
      </c>
      <c r="M19" s="14">
        <v>201790560.78999999</v>
      </c>
      <c r="N19" s="14">
        <v>345869</v>
      </c>
      <c r="O19" s="14">
        <v>411749800</v>
      </c>
      <c r="P19" s="14">
        <v>1529056924</v>
      </c>
      <c r="Q19" s="14">
        <v>458184300</v>
      </c>
      <c r="R19" s="29">
        <f>S19+T19+U19+V19+W19</f>
        <v>458184300</v>
      </c>
      <c r="S19" s="14">
        <v>394464800</v>
      </c>
      <c r="T19" s="14">
        <v>49391000</v>
      </c>
      <c r="U19" s="14">
        <v>2368800</v>
      </c>
      <c r="V19" s="14">
        <v>9117100</v>
      </c>
      <c r="W19" s="14">
        <v>2842600</v>
      </c>
      <c r="X19" s="14">
        <v>1070872624.41</v>
      </c>
      <c r="Y19" s="14">
        <v>765385492.09000003</v>
      </c>
      <c r="Z19" s="14">
        <v>135514159.94</v>
      </c>
      <c r="AA19" s="14">
        <v>29813726.800000001</v>
      </c>
      <c r="AB19" s="14">
        <v>8146031.2400000002</v>
      </c>
      <c r="AC19" s="14">
        <v>0</v>
      </c>
      <c r="AD19" s="14">
        <v>3552155.97</v>
      </c>
      <c r="AE19" s="14">
        <v>31857731.23</v>
      </c>
      <c r="AF19" s="14">
        <v>2214078.48</v>
      </c>
      <c r="AG19" s="14">
        <v>24214.51</v>
      </c>
      <c r="AH19" s="14">
        <v>26117679.489999998</v>
      </c>
      <c r="AI19" s="14">
        <v>0</v>
      </c>
      <c r="AJ19" s="14">
        <v>0</v>
      </c>
      <c r="AK19" s="14">
        <v>0</v>
      </c>
      <c r="AL19" s="14">
        <v>0</v>
      </c>
      <c r="AM19" s="14">
        <v>5549575.75</v>
      </c>
      <c r="AN19" s="14">
        <v>298033.88</v>
      </c>
      <c r="AO19" s="14">
        <v>38700000</v>
      </c>
      <c r="AP19" s="14">
        <v>380059.23</v>
      </c>
      <c r="AQ19" s="14">
        <v>23319685.800000001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29">
        <f t="shared" si="0"/>
        <v>1070872624.41</v>
      </c>
      <c r="AY19" s="14">
        <v>1940806724.8499999</v>
      </c>
      <c r="AZ19" s="14">
        <v>0</v>
      </c>
      <c r="BA19" s="14">
        <v>0</v>
      </c>
      <c r="BB19" s="14">
        <v>0</v>
      </c>
      <c r="BC19" s="14">
        <v>0</v>
      </c>
      <c r="BD19" s="14">
        <v>0</v>
      </c>
      <c r="BE19" s="14">
        <v>0</v>
      </c>
      <c r="BF19" s="14">
        <v>55000</v>
      </c>
      <c r="BG19" s="14">
        <v>0</v>
      </c>
      <c r="BH19" s="14">
        <v>0</v>
      </c>
      <c r="BI19" s="14">
        <v>5367968.49</v>
      </c>
      <c r="BJ19" s="14">
        <v>292845205.06</v>
      </c>
      <c r="BK19" s="29">
        <f t="shared" si="14"/>
        <v>292845205.06</v>
      </c>
      <c r="BL19" s="14">
        <v>0</v>
      </c>
      <c r="BM19" s="14">
        <v>0</v>
      </c>
      <c r="BN19" s="14">
        <v>28558418.09</v>
      </c>
      <c r="BO19" s="14">
        <v>7896180.6299999999</v>
      </c>
      <c r="BP19" s="14">
        <v>26922595.390000001</v>
      </c>
      <c r="BQ19" s="14">
        <v>111060998.88</v>
      </c>
      <c r="BR19" s="14">
        <v>70225171.439999998</v>
      </c>
      <c r="BS19" s="14">
        <v>6463020.25</v>
      </c>
      <c r="BT19" s="14">
        <v>41718820.379999995</v>
      </c>
      <c r="BU19" s="14">
        <v>287338677.51999998</v>
      </c>
      <c r="BV19" s="29">
        <f t="shared" si="15"/>
        <v>287338677.51999998</v>
      </c>
      <c r="BW19" s="14">
        <v>85070553.299999997</v>
      </c>
      <c r="BX19" s="14">
        <v>107730737.87</v>
      </c>
      <c r="BY19" s="14">
        <v>0</v>
      </c>
      <c r="BZ19" s="14">
        <v>94537386.349999964</v>
      </c>
      <c r="CA19" s="14">
        <v>40321094.700000003</v>
      </c>
      <c r="CB19" s="14">
        <v>21786623.890000001</v>
      </c>
      <c r="CC19" s="14">
        <v>18534470.810000002</v>
      </c>
      <c r="CD19" s="14">
        <v>38700000</v>
      </c>
      <c r="CE19" s="14">
        <v>39664595</v>
      </c>
      <c r="CF19" s="14">
        <v>1557380</v>
      </c>
      <c r="CG19" s="14">
        <v>11080277</v>
      </c>
      <c r="CH19" s="14">
        <v>58913901</v>
      </c>
      <c r="CI19" s="14">
        <v>301908</v>
      </c>
      <c r="CJ19" s="14">
        <v>2008585</v>
      </c>
      <c r="CK19" s="14">
        <v>35244033</v>
      </c>
      <c r="CL19" s="14">
        <v>2353635</v>
      </c>
      <c r="CM19" s="14">
        <v>2972440</v>
      </c>
      <c r="CN19" s="14">
        <v>1815995364</v>
      </c>
      <c r="CO19" s="14">
        <v>0</v>
      </c>
      <c r="CP19" s="14">
        <v>15542844</v>
      </c>
      <c r="CQ19" s="14"/>
      <c r="CR19" s="14"/>
      <c r="CS19" s="14">
        <v>725838272</v>
      </c>
      <c r="CT19" s="14">
        <v>95508253</v>
      </c>
      <c r="CU19" s="14">
        <v>15757247</v>
      </c>
      <c r="CV19" s="14"/>
      <c r="CW19" s="14">
        <v>1662828544</v>
      </c>
      <c r="CX19" s="14">
        <v>1831955580</v>
      </c>
      <c r="CY19" s="14">
        <v>1940861724</v>
      </c>
      <c r="CZ19" s="14">
        <v>1080.4000000000001</v>
      </c>
      <c r="DA19" s="14">
        <v>-15757247.390000001</v>
      </c>
      <c r="DB19" s="17"/>
      <c r="DC19" s="14">
        <f t="shared" si="1"/>
        <v>57.681347679562975</v>
      </c>
      <c r="DD19" s="14"/>
      <c r="DE19" s="14"/>
      <c r="DF19" s="14">
        <f t="shared" si="2"/>
        <v>-0.76429590869001029</v>
      </c>
      <c r="DG19" s="14">
        <f t="shared" si="3"/>
        <v>-275.13996339654608</v>
      </c>
      <c r="DH19" s="14"/>
      <c r="DI19" s="14">
        <f t="shared" si="4"/>
        <v>-379435.94424287294</v>
      </c>
      <c r="DJ19" s="14">
        <f t="shared" si="16"/>
        <v>-14584.642160310996</v>
      </c>
      <c r="DK19" s="14">
        <f t="shared" si="5"/>
        <v>21.196972754561884</v>
      </c>
      <c r="DL19" s="14">
        <f t="shared" si="6"/>
        <v>78.782373061008443</v>
      </c>
      <c r="DM19" s="14">
        <f t="shared" si="7"/>
        <v>10.623441877905588</v>
      </c>
      <c r="DN19" s="14">
        <f t="shared" si="8"/>
        <v>91.955176588549108</v>
      </c>
      <c r="DO19" s="14">
        <f t="shared" si="9"/>
        <v>1796428.8448722693</v>
      </c>
      <c r="DP19" s="14">
        <f t="shared" si="10"/>
        <v>46.853990457311696</v>
      </c>
      <c r="DQ19" s="14">
        <f t="shared" si="17"/>
        <v>-5.9448026572784043</v>
      </c>
      <c r="DR19" s="14">
        <f t="shared" si="11"/>
        <v>0</v>
      </c>
    </row>
    <row r="20" spans="1:122" ht="15" x14ac:dyDescent="0.25">
      <c r="A20" s="36" t="s">
        <v>14</v>
      </c>
      <c r="B20" s="14">
        <v>2247210616.3200002</v>
      </c>
      <c r="C20" s="14">
        <v>1054383196.85</v>
      </c>
      <c r="D20" s="14">
        <v>830321047.13</v>
      </c>
      <c r="E20" s="14">
        <v>2153549.0499999998</v>
      </c>
      <c r="F20" s="14">
        <v>5644269.7699999996</v>
      </c>
      <c r="G20" s="14">
        <v>192298244.5</v>
      </c>
      <c r="H20" s="14">
        <v>160183400.84999999</v>
      </c>
      <c r="I20" s="29">
        <f t="shared" si="12"/>
        <v>160183400.84999999</v>
      </c>
      <c r="J20" s="14">
        <v>6523917.9199999999</v>
      </c>
      <c r="K20" s="14">
        <v>48968168.82</v>
      </c>
      <c r="L20" s="14">
        <v>2185407.84</v>
      </c>
      <c r="M20" s="14">
        <v>102505906.27</v>
      </c>
      <c r="N20" s="14">
        <v>10470726.08</v>
      </c>
      <c r="O20" s="14">
        <v>1225107323.78</v>
      </c>
      <c r="P20" s="14">
        <v>1015248819.8099999</v>
      </c>
      <c r="Q20" s="14">
        <v>444091928</v>
      </c>
      <c r="R20" s="29">
        <f t="shared" si="13"/>
        <v>444091928</v>
      </c>
      <c r="S20" s="14">
        <v>397778100</v>
      </c>
      <c r="T20" s="14">
        <v>17065475</v>
      </c>
      <c r="U20" s="14">
        <v>799000</v>
      </c>
      <c r="V20" s="14">
        <v>21504800</v>
      </c>
      <c r="W20" s="14">
        <v>6944553</v>
      </c>
      <c r="X20" s="14">
        <v>571156891.80999994</v>
      </c>
      <c r="Y20" s="14">
        <v>0</v>
      </c>
      <c r="Z20" s="14">
        <v>0</v>
      </c>
      <c r="AA20" s="14">
        <v>12053811</v>
      </c>
      <c r="AB20" s="14">
        <v>0</v>
      </c>
      <c r="AC20" s="14">
        <v>0</v>
      </c>
      <c r="AD20" s="14">
        <v>69013607.680000007</v>
      </c>
      <c r="AE20" s="14">
        <v>34215830</v>
      </c>
      <c r="AF20" s="14">
        <v>0</v>
      </c>
      <c r="AG20" s="14">
        <v>0.8</v>
      </c>
      <c r="AH20" s="14">
        <v>127200000</v>
      </c>
      <c r="AI20" s="14">
        <v>10594300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297700000</v>
      </c>
      <c r="AP20" s="14">
        <v>0</v>
      </c>
      <c r="AQ20" s="14">
        <v>20379342.329999998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29">
        <f t="shared" si="0"/>
        <v>571156891.81000006</v>
      </c>
      <c r="AY20" s="14">
        <v>2240356143.5900002</v>
      </c>
      <c r="AZ20" s="14">
        <v>0</v>
      </c>
      <c r="BA20" s="14">
        <v>11752</v>
      </c>
      <c r="BB20" s="14">
        <v>0</v>
      </c>
      <c r="BC20" s="14">
        <v>0</v>
      </c>
      <c r="BD20" s="14">
        <v>307310.73</v>
      </c>
      <c r="BE20" s="14">
        <v>0</v>
      </c>
      <c r="BF20" s="14">
        <v>6535410</v>
      </c>
      <c r="BG20" s="14">
        <v>0</v>
      </c>
      <c r="BH20" s="14">
        <v>0</v>
      </c>
      <c r="BI20" s="14">
        <v>8920294.4499999993</v>
      </c>
      <c r="BJ20" s="14">
        <v>608003834.97000003</v>
      </c>
      <c r="BK20" s="29">
        <f t="shared" si="14"/>
        <v>608003834.97000003</v>
      </c>
      <c r="BL20" s="14">
        <v>0</v>
      </c>
      <c r="BM20" s="14">
        <v>4953108.26</v>
      </c>
      <c r="BN20" s="14">
        <v>31687632.030000001</v>
      </c>
      <c r="BO20" s="14">
        <v>42881326.579999998</v>
      </c>
      <c r="BP20" s="14">
        <v>71803488.180000007</v>
      </c>
      <c r="BQ20" s="14">
        <v>245829513.94</v>
      </c>
      <c r="BR20" s="14">
        <v>92059600.109999999</v>
      </c>
      <c r="BS20" s="14">
        <v>11109999.289999999</v>
      </c>
      <c r="BT20" s="14">
        <v>107679166.58</v>
      </c>
      <c r="BU20" s="14">
        <v>768980589.21000004</v>
      </c>
      <c r="BV20" s="29">
        <f t="shared" si="15"/>
        <v>768980589.21000004</v>
      </c>
      <c r="BW20" s="14">
        <v>201546654.52000001</v>
      </c>
      <c r="BX20" s="14">
        <v>392589078.31</v>
      </c>
      <c r="BY20" s="14">
        <v>0</v>
      </c>
      <c r="BZ20" s="14">
        <v>174844856.38</v>
      </c>
      <c r="CA20" s="14">
        <v>136929020.47999999</v>
      </c>
      <c r="CB20" s="14">
        <v>85189612.370000005</v>
      </c>
      <c r="CC20" s="14">
        <v>51739408.109999985</v>
      </c>
      <c r="CD20" s="14">
        <v>298348458.22000003</v>
      </c>
      <c r="CE20" s="14">
        <v>95958402.090000004</v>
      </c>
      <c r="CF20" s="14">
        <v>1606073.37</v>
      </c>
      <c r="CG20" s="14">
        <v>32332871.68</v>
      </c>
      <c r="CH20" s="14">
        <v>71806960.560000002</v>
      </c>
      <c r="CI20" s="14">
        <v>11865.83</v>
      </c>
      <c r="CJ20" s="14">
        <v>725794.71</v>
      </c>
      <c r="CK20" s="14">
        <v>119107873</v>
      </c>
      <c r="CL20" s="14">
        <v>11879617.68</v>
      </c>
      <c r="CM20" s="14">
        <v>12904290.060000001</v>
      </c>
      <c r="CN20" s="14">
        <v>2217586322.3099999</v>
      </c>
      <c r="CO20" s="14">
        <v>-40566</v>
      </c>
      <c r="CP20" s="14">
        <v>-71509753.840000004</v>
      </c>
      <c r="CQ20" s="14"/>
      <c r="CR20" s="14"/>
      <c r="CS20" s="14">
        <v>1946287731.99</v>
      </c>
      <c r="CT20" s="14">
        <v>271298590.31999999</v>
      </c>
      <c r="CU20" s="14">
        <v>-30506850.539999999</v>
      </c>
      <c r="CV20" s="14"/>
      <c r="CW20" s="14">
        <v>1672392277.26</v>
      </c>
      <c r="CX20" s="14">
        <v>2222147139</v>
      </c>
      <c r="CY20" s="14">
        <v>2247210616.3200002</v>
      </c>
      <c r="CZ20" s="14">
        <v>2742.2</v>
      </c>
      <c r="DA20" s="14">
        <v>30506850.539999999</v>
      </c>
      <c r="DB20" s="14">
        <v>8623800</v>
      </c>
      <c r="DC20" s="21">
        <f t="shared" si="1"/>
        <v>1.3182695825152557</v>
      </c>
      <c r="DD20" s="21"/>
      <c r="DE20" s="21"/>
      <c r="DF20" s="21">
        <f t="shared" si="2"/>
        <v>-0.6024545180771852</v>
      </c>
      <c r="DG20" s="21">
        <f t="shared" si="3"/>
        <v>-24.910198418637265</v>
      </c>
      <c r="DH20" s="21"/>
      <c r="DI20" s="41">
        <f t="shared" si="4"/>
        <v>-365771.90745022241</v>
      </c>
      <c r="DJ20" s="41">
        <f t="shared" si="16"/>
        <v>11124.954613084385</v>
      </c>
      <c r="DK20" s="41">
        <f t="shared" si="5"/>
        <v>54.047742070966045</v>
      </c>
      <c r="DL20" s="41">
        <f t="shared" si="6"/>
        <v>45.178178335262444</v>
      </c>
      <c r="DM20" s="41">
        <f t="shared" si="7"/>
        <v>47.546433085485369</v>
      </c>
      <c r="DN20" s="41">
        <f t="shared" si="8"/>
        <v>60.706380531328143</v>
      </c>
      <c r="DO20" s="41">
        <f t="shared" si="9"/>
        <v>819491.87379476347</v>
      </c>
      <c r="DP20" s="21">
        <f t="shared" si="10"/>
        <v>86.06455747866724</v>
      </c>
      <c r="DQ20" s="21">
        <f t="shared" si="17"/>
        <v>-1.1278945880820079</v>
      </c>
      <c r="DR20" s="21">
        <f t="shared" si="11"/>
        <v>0.7100310527500685</v>
      </c>
    </row>
    <row r="21" spans="1:122" s="27" customFormat="1" ht="15" x14ac:dyDescent="0.25">
      <c r="A21" s="36" t="s">
        <v>15</v>
      </c>
      <c r="B21" s="14">
        <v>857662043.28999996</v>
      </c>
      <c r="C21" s="14">
        <v>236969063.16</v>
      </c>
      <c r="D21" s="14">
        <v>212234414.06999999</v>
      </c>
      <c r="E21" s="14">
        <v>991784.26</v>
      </c>
      <c r="F21" s="14">
        <v>3456027.08</v>
      </c>
      <c r="G21" s="14">
        <v>16725324.99</v>
      </c>
      <c r="H21" s="14">
        <v>81352875.640000001</v>
      </c>
      <c r="I21" s="29">
        <f t="shared" si="12"/>
        <v>81352875.640000001</v>
      </c>
      <c r="J21" s="14">
        <v>527812.78</v>
      </c>
      <c r="K21" s="14">
        <v>20390485.43</v>
      </c>
      <c r="L21" s="14">
        <v>626758.02</v>
      </c>
      <c r="M21" s="14">
        <v>59807819.409999996</v>
      </c>
      <c r="N21" s="14">
        <v>0</v>
      </c>
      <c r="O21" s="14">
        <v>318321938.80000001</v>
      </c>
      <c r="P21" s="14">
        <v>536683150.24000001</v>
      </c>
      <c r="Q21" s="14">
        <v>464473687</v>
      </c>
      <c r="R21" s="29">
        <f t="shared" si="13"/>
        <v>464473687</v>
      </c>
      <c r="S21" s="14">
        <v>442385200</v>
      </c>
      <c r="T21" s="14">
        <v>9509400</v>
      </c>
      <c r="U21" s="14">
        <v>0</v>
      </c>
      <c r="V21" s="14">
        <v>10283300</v>
      </c>
      <c r="W21" s="14">
        <v>2295787</v>
      </c>
      <c r="X21" s="14">
        <v>72209463.239999995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3563313.75</v>
      </c>
      <c r="AE21" s="14">
        <v>26099071.210000001</v>
      </c>
      <c r="AF21" s="14">
        <v>88846.94</v>
      </c>
      <c r="AG21" s="14">
        <v>75492.28</v>
      </c>
      <c r="AH21" s="14">
        <v>32600000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9782739.0600000005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29">
        <f t="shared" si="0"/>
        <v>72209463.24000001</v>
      </c>
      <c r="AY21" s="14">
        <v>855005089.03999996</v>
      </c>
      <c r="AZ21" s="14">
        <v>0</v>
      </c>
      <c r="BA21" s="14">
        <v>2234.25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4311372.67</v>
      </c>
      <c r="BJ21" s="14">
        <v>353155474.80000001</v>
      </c>
      <c r="BK21" s="29">
        <f t="shared" si="14"/>
        <v>353155474.79999995</v>
      </c>
      <c r="BL21" s="14">
        <v>0</v>
      </c>
      <c r="BM21" s="14">
        <v>0</v>
      </c>
      <c r="BN21" s="14">
        <v>46852965.030000001</v>
      </c>
      <c r="BO21" s="14">
        <v>16404456.01</v>
      </c>
      <c r="BP21" s="14">
        <v>33205330.43</v>
      </c>
      <c r="BQ21" s="14">
        <v>117572979.37</v>
      </c>
      <c r="BR21" s="14">
        <v>59304640.920000002</v>
      </c>
      <c r="BS21" s="14">
        <v>8307929.1500000004</v>
      </c>
      <c r="BT21" s="14">
        <v>71507173.890000001</v>
      </c>
      <c r="BU21" s="14">
        <v>295840581.56999999</v>
      </c>
      <c r="BV21" s="29">
        <f t="shared" si="15"/>
        <v>295840581.56999999</v>
      </c>
      <c r="BW21" s="14">
        <v>49059972.409999996</v>
      </c>
      <c r="BX21" s="14">
        <v>181693467.56999999</v>
      </c>
      <c r="BY21" s="14">
        <v>0</v>
      </c>
      <c r="BZ21" s="14">
        <v>65087141.589999996</v>
      </c>
      <c r="CA21" s="14">
        <v>72980731.219999999</v>
      </c>
      <c r="CB21" s="14">
        <v>43239105.170000002</v>
      </c>
      <c r="CC21" s="14">
        <v>29741626.049999997</v>
      </c>
      <c r="CD21" s="14">
        <v>321018.09000000003</v>
      </c>
      <c r="CE21" s="14">
        <v>36240329.289999999</v>
      </c>
      <c r="CF21" s="14">
        <v>0</v>
      </c>
      <c r="CG21" s="14">
        <v>11274023.85</v>
      </c>
      <c r="CH21" s="14">
        <v>37975799.390000001</v>
      </c>
      <c r="CI21" s="14">
        <v>0</v>
      </c>
      <c r="CJ21" s="14">
        <v>194495</v>
      </c>
      <c r="CK21" s="14">
        <v>35304298.960000001</v>
      </c>
      <c r="CL21" s="14">
        <v>673200</v>
      </c>
      <c r="CM21" s="14">
        <v>3425144.45</v>
      </c>
      <c r="CN21" s="14">
        <v>855765242.38999999</v>
      </c>
      <c r="CO21" s="14">
        <v>0</v>
      </c>
      <c r="CP21" s="14">
        <v>1519125.1</v>
      </c>
      <c r="CQ21" s="14"/>
      <c r="CR21" s="14"/>
      <c r="CS21" s="14">
        <v>800074976.32000005</v>
      </c>
      <c r="CT21" s="14">
        <v>55690266.07</v>
      </c>
      <c r="CU21" s="14">
        <v>1519125.1</v>
      </c>
      <c r="CV21" s="14"/>
      <c r="CW21" s="14">
        <v>756485183.49000001</v>
      </c>
      <c r="CX21" s="14">
        <v>874280179.12</v>
      </c>
      <c r="CY21" s="14">
        <v>857662043.28999996</v>
      </c>
      <c r="CZ21" s="14">
        <v>1083.4000000000001</v>
      </c>
      <c r="DA21" s="14">
        <v>-1519125.1</v>
      </c>
      <c r="DB21" s="14">
        <v>6362372.7199999997</v>
      </c>
      <c r="DC21" s="26">
        <f t="shared" si="1"/>
        <v>0.22115947823967613</v>
      </c>
      <c r="DD21" s="26"/>
      <c r="DE21" s="26"/>
      <c r="DF21" s="26">
        <f t="shared" si="2"/>
        <v>-1.5134144989694942</v>
      </c>
      <c r="DG21" s="26" t="e">
        <f t="shared" si="3"/>
        <v>#DIV/0!</v>
      </c>
      <c r="DH21" s="26"/>
      <c r="DI21" s="41">
        <f t="shared" si="4"/>
        <v>-496070.98356101161</v>
      </c>
      <c r="DJ21" s="41">
        <f t="shared" si="16"/>
        <v>-1402.1830348901606</v>
      </c>
      <c r="DK21" s="41">
        <f t="shared" si="5"/>
        <v>37.115078286420832</v>
      </c>
      <c r="DL21" s="41">
        <f t="shared" si="6"/>
        <v>62.575131363080757</v>
      </c>
      <c r="DM21" s="41">
        <f t="shared" si="7"/>
        <v>27.690895986636193</v>
      </c>
      <c r="DN21" s="41">
        <f t="shared" si="8"/>
        <v>70.944304257757409</v>
      </c>
      <c r="DO21" s="41">
        <f t="shared" si="9"/>
        <v>791639.32369392645</v>
      </c>
      <c r="DP21" s="26">
        <f t="shared" si="10"/>
        <v>74.443208046959782</v>
      </c>
      <c r="DQ21" s="26">
        <f t="shared" si="17"/>
        <v>1.9007792040678424</v>
      </c>
      <c r="DR21" s="26">
        <f t="shared" si="11"/>
        <v>1.9987226591998877</v>
      </c>
    </row>
    <row r="22" spans="1:122" ht="15" x14ac:dyDescent="0.25">
      <c r="A22" s="36" t="s">
        <v>16</v>
      </c>
      <c r="B22" s="14">
        <v>2342817914.6900001</v>
      </c>
      <c r="C22" s="14">
        <v>316240526.85000002</v>
      </c>
      <c r="D22" s="14">
        <v>277555188.99000001</v>
      </c>
      <c r="E22" s="14">
        <v>314004.18</v>
      </c>
      <c r="F22" s="14">
        <v>9293910.0299999993</v>
      </c>
      <c r="G22" s="14">
        <v>25853078.719999999</v>
      </c>
      <c r="H22" s="14">
        <v>103700334.81999999</v>
      </c>
      <c r="I22" s="29">
        <f t="shared" si="12"/>
        <v>103700334.81999999</v>
      </c>
      <c r="J22" s="14">
        <v>820813.55</v>
      </c>
      <c r="K22" s="14">
        <v>20616902.960000001</v>
      </c>
      <c r="L22" s="14">
        <v>1236252.92</v>
      </c>
      <c r="M22" s="14">
        <v>81026365.390000001</v>
      </c>
      <c r="N22" s="14">
        <v>452390.40000000002</v>
      </c>
      <c r="O22" s="14">
        <v>420393252.06999999</v>
      </c>
      <c r="P22" s="14">
        <v>1921692678.8699999</v>
      </c>
      <c r="Q22" s="14">
        <v>561469300</v>
      </c>
      <c r="R22" s="29">
        <f t="shared" si="13"/>
        <v>561469300</v>
      </c>
      <c r="S22" s="14">
        <v>490805800</v>
      </c>
      <c r="T22" s="14">
        <v>52243400</v>
      </c>
      <c r="U22" s="14">
        <v>2902000</v>
      </c>
      <c r="V22" s="14">
        <v>12035700</v>
      </c>
      <c r="W22" s="14">
        <v>3482400</v>
      </c>
      <c r="X22" s="14">
        <v>1360223378.8699999</v>
      </c>
      <c r="Y22" s="14">
        <v>888168643.37</v>
      </c>
      <c r="Z22" s="14">
        <v>183994680.41</v>
      </c>
      <c r="AA22" s="14">
        <v>41813698.899999999</v>
      </c>
      <c r="AB22" s="14">
        <v>22051744.210000001</v>
      </c>
      <c r="AC22" s="14">
        <v>0</v>
      </c>
      <c r="AD22" s="14">
        <v>26200671.030000001</v>
      </c>
      <c r="AE22" s="14">
        <v>48210147.369999997</v>
      </c>
      <c r="AF22" s="14">
        <v>2060205.64</v>
      </c>
      <c r="AG22" s="14">
        <v>4992.5</v>
      </c>
      <c r="AH22" s="14">
        <v>44300000</v>
      </c>
      <c r="AI22" s="14">
        <v>0</v>
      </c>
      <c r="AJ22" s="14">
        <v>0</v>
      </c>
      <c r="AK22" s="14">
        <v>4575442.7300000004</v>
      </c>
      <c r="AL22" s="14">
        <v>0</v>
      </c>
      <c r="AM22" s="14">
        <v>6784100</v>
      </c>
      <c r="AN22" s="14">
        <v>357157.35</v>
      </c>
      <c r="AO22" s="14">
        <v>60827135.909999996</v>
      </c>
      <c r="AP22" s="14">
        <v>337787.3</v>
      </c>
      <c r="AQ22" s="14">
        <v>30536972.149999999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29">
        <f t="shared" si="0"/>
        <v>1360223378.8700001</v>
      </c>
      <c r="AY22" s="14">
        <v>2342085930.9400001</v>
      </c>
      <c r="AZ22" s="14">
        <v>0</v>
      </c>
      <c r="BA22" s="14">
        <v>731983.75</v>
      </c>
      <c r="BB22" s="14">
        <v>0</v>
      </c>
      <c r="BC22" s="14">
        <v>0</v>
      </c>
      <c r="BD22" s="14">
        <v>1419800</v>
      </c>
      <c r="BE22" s="14">
        <v>1234920</v>
      </c>
      <c r="BF22" s="14">
        <v>0</v>
      </c>
      <c r="BG22" s="14">
        <v>0</v>
      </c>
      <c r="BH22" s="14">
        <v>0</v>
      </c>
      <c r="BI22" s="14">
        <v>6790824.6200000001</v>
      </c>
      <c r="BJ22" s="14">
        <v>416439682.44999999</v>
      </c>
      <c r="BK22" s="29">
        <f t="shared" si="14"/>
        <v>416439682.45000005</v>
      </c>
      <c r="BL22" s="14">
        <v>0</v>
      </c>
      <c r="BM22" s="14">
        <v>0</v>
      </c>
      <c r="BN22" s="14">
        <v>28520121.93</v>
      </c>
      <c r="BO22" s="14">
        <v>16338801.869999999</v>
      </c>
      <c r="BP22" s="14">
        <v>61750349.789999999</v>
      </c>
      <c r="BQ22" s="14">
        <v>142768218.34</v>
      </c>
      <c r="BR22" s="14">
        <v>52219855.240000002</v>
      </c>
      <c r="BS22" s="14">
        <v>7932848.4299999997</v>
      </c>
      <c r="BT22" s="14">
        <v>106909486.84999999</v>
      </c>
      <c r="BU22" s="14">
        <v>375916545.56</v>
      </c>
      <c r="BV22" s="29">
        <f t="shared" si="15"/>
        <v>375916545.56</v>
      </c>
      <c r="BW22" s="14">
        <v>98146646.260000005</v>
      </c>
      <c r="BX22" s="14">
        <v>159790169.94999999</v>
      </c>
      <c r="BY22" s="14">
        <v>0</v>
      </c>
      <c r="BZ22" s="14">
        <v>117979729.35000001</v>
      </c>
      <c r="CA22" s="14">
        <v>71405002.659999996</v>
      </c>
      <c r="CB22" s="14">
        <v>55210870</v>
      </c>
      <c r="CC22" s="14">
        <v>16194132.659999996</v>
      </c>
      <c r="CD22" s="14">
        <v>0</v>
      </c>
      <c r="CE22" s="14">
        <v>37619931.939999998</v>
      </c>
      <c r="CF22" s="14">
        <v>149065.24</v>
      </c>
      <c r="CG22" s="14">
        <v>12942584.07</v>
      </c>
      <c r="CH22" s="14">
        <v>1969233.49</v>
      </c>
      <c r="CI22" s="14">
        <v>1599122.99</v>
      </c>
      <c r="CJ22" s="14">
        <v>489678.15</v>
      </c>
      <c r="CK22" s="14">
        <v>64912506.109999999</v>
      </c>
      <c r="CL22" s="14">
        <v>1198500</v>
      </c>
      <c r="CM22" s="14">
        <v>0</v>
      </c>
      <c r="CN22" s="14">
        <v>2356094850.73</v>
      </c>
      <c r="CO22" s="14">
        <v>0</v>
      </c>
      <c r="CP22" s="14">
        <v>-1338339138.6700001</v>
      </c>
      <c r="CQ22" s="14"/>
      <c r="CR22" s="14"/>
      <c r="CS22" s="14">
        <v>2155592981.8299999</v>
      </c>
      <c r="CT22" s="14">
        <v>200501868.90000001</v>
      </c>
      <c r="CU22" s="14">
        <v>14663048.75</v>
      </c>
      <c r="CV22" s="14"/>
      <c r="CW22" s="14">
        <v>2138648261.78</v>
      </c>
      <c r="CX22" s="14">
        <v>83167391.780000001</v>
      </c>
      <c r="CY22" s="14">
        <v>2342817914.6900001</v>
      </c>
      <c r="CZ22" s="14">
        <v>1320.2</v>
      </c>
      <c r="DA22" s="14">
        <v>-14663048.75</v>
      </c>
      <c r="DB22" s="14">
        <v>5249350.8899999997</v>
      </c>
      <c r="DC22" s="21">
        <f t="shared" si="1"/>
        <v>-0.56670797831749831</v>
      </c>
      <c r="DD22" s="21"/>
      <c r="DE22" s="21"/>
      <c r="DF22" s="21">
        <f t="shared" si="2"/>
        <v>-4.1330870095797403</v>
      </c>
      <c r="DG22" s="21">
        <f t="shared" si="3"/>
        <v>-442.20540157350814</v>
      </c>
      <c r="DH22" s="21"/>
      <c r="DI22" s="41">
        <f t="shared" si="4"/>
        <v>-1466561.118815331</v>
      </c>
      <c r="DJ22" s="41">
        <f t="shared" si="16"/>
        <v>-11106.687433722163</v>
      </c>
      <c r="DK22" s="41">
        <f t="shared" si="5"/>
        <v>17.924605196028061</v>
      </c>
      <c r="DL22" s="41">
        <f t="shared" si="6"/>
        <v>82.024841402336506</v>
      </c>
      <c r="DM22" s="41">
        <f t="shared" si="7"/>
        <v>13.422232417850994</v>
      </c>
      <c r="DN22" s="41">
        <f t="shared" si="8"/>
        <v>89.85548082930535</v>
      </c>
      <c r="DO22" s="41">
        <f t="shared" si="9"/>
        <v>1774593.1788289654</v>
      </c>
      <c r="DP22" s="21">
        <f t="shared" si="10"/>
        <v>75.224929347187185</v>
      </c>
      <c r="DQ22" s="21">
        <f t="shared" si="17"/>
        <v>-2716.9909679112939</v>
      </c>
      <c r="DR22" s="21">
        <f t="shared" si="11"/>
        <v>1.2500214599562045</v>
      </c>
    </row>
    <row r="23" spans="1:122" ht="15" x14ac:dyDescent="0.25">
      <c r="A23" s="36" t="s">
        <v>17</v>
      </c>
      <c r="B23" s="14">
        <v>5205887208.7799997</v>
      </c>
      <c r="C23" s="14">
        <v>1661247192.1700001</v>
      </c>
      <c r="D23" s="14">
        <v>1242612986.8299999</v>
      </c>
      <c r="E23" s="14">
        <v>5996758.7199999997</v>
      </c>
      <c r="F23" s="14">
        <v>13377963.25</v>
      </c>
      <c r="G23" s="14">
        <v>310902093.51999998</v>
      </c>
      <c r="H23" s="14">
        <v>290183313.32999998</v>
      </c>
      <c r="I23" s="29">
        <f t="shared" si="12"/>
        <v>290183313.33000004</v>
      </c>
      <c r="J23" s="14">
        <v>12313834.130000001</v>
      </c>
      <c r="K23" s="14">
        <v>41050872.090000004</v>
      </c>
      <c r="L23" s="14">
        <v>6229723.5199999996</v>
      </c>
      <c r="M23" s="14">
        <v>230588883.59</v>
      </c>
      <c r="N23" s="14">
        <v>28625154.670000002</v>
      </c>
      <c r="O23" s="14">
        <v>1990522882.97</v>
      </c>
      <c r="P23" s="14">
        <v>3011837952.9099998</v>
      </c>
      <c r="Q23" s="14">
        <v>1733752600</v>
      </c>
      <c r="R23" s="29">
        <f t="shared" si="13"/>
        <v>1733752600</v>
      </c>
      <c r="S23" s="14">
        <v>1619750500</v>
      </c>
      <c r="T23" s="14">
        <v>59655400</v>
      </c>
      <c r="U23" s="14">
        <v>2817700</v>
      </c>
      <c r="V23" s="14">
        <v>48147700</v>
      </c>
      <c r="W23" s="14">
        <v>3381300</v>
      </c>
      <c r="X23" s="14">
        <v>1278085352.9100001</v>
      </c>
      <c r="Y23" s="14">
        <v>746658549.53999996</v>
      </c>
      <c r="Z23" s="14">
        <v>208228004.83000001</v>
      </c>
      <c r="AA23" s="14">
        <v>42569807.450000003</v>
      </c>
      <c r="AB23" s="14">
        <v>29607173.719999999</v>
      </c>
      <c r="AC23" s="14">
        <v>0</v>
      </c>
      <c r="AD23" s="14">
        <v>24110076.649999999</v>
      </c>
      <c r="AE23" s="14">
        <v>41795095.789999999</v>
      </c>
      <c r="AF23" s="14">
        <v>2322370.09</v>
      </c>
      <c r="AG23" s="14">
        <v>7928.72</v>
      </c>
      <c r="AH23" s="14">
        <v>51400000</v>
      </c>
      <c r="AI23" s="14">
        <v>11288289.720000001</v>
      </c>
      <c r="AJ23" s="14">
        <v>11525257.060000001</v>
      </c>
      <c r="AK23" s="14">
        <v>0</v>
      </c>
      <c r="AL23" s="14">
        <v>0</v>
      </c>
      <c r="AM23" s="14">
        <v>0</v>
      </c>
      <c r="AN23" s="14">
        <v>90001.74</v>
      </c>
      <c r="AO23" s="14">
        <v>85714190.140000001</v>
      </c>
      <c r="AP23" s="14">
        <v>292984.65999999997</v>
      </c>
      <c r="AQ23" s="14">
        <v>20197622.800000001</v>
      </c>
      <c r="AR23" s="14">
        <v>0</v>
      </c>
      <c r="AS23" s="14">
        <v>2278000</v>
      </c>
      <c r="AT23" s="14">
        <v>0</v>
      </c>
      <c r="AU23" s="14">
        <v>0</v>
      </c>
      <c r="AV23" s="14">
        <v>0</v>
      </c>
      <c r="AW23" s="14">
        <v>0</v>
      </c>
      <c r="AX23" s="29">
        <f t="shared" si="0"/>
        <v>1278085352.9100001</v>
      </c>
      <c r="AY23" s="14">
        <v>5002360835.8800001</v>
      </c>
      <c r="AZ23" s="14">
        <v>12289852.4</v>
      </c>
      <c r="BA23" s="14">
        <v>1016.87</v>
      </c>
      <c r="BB23" s="14">
        <v>104800690</v>
      </c>
      <c r="BC23" s="14">
        <v>485600</v>
      </c>
      <c r="BD23" s="14">
        <v>16874896.120000001</v>
      </c>
      <c r="BE23" s="14">
        <v>15743937.27</v>
      </c>
      <c r="BF23" s="14">
        <v>42483139.289999999</v>
      </c>
      <c r="BG23" s="14">
        <v>10723157.810000001</v>
      </c>
      <c r="BH23" s="14">
        <v>124083.14</v>
      </c>
      <c r="BI23" s="14">
        <v>251994061.56</v>
      </c>
      <c r="BJ23" s="14">
        <v>1660080491.3299999</v>
      </c>
      <c r="BK23" s="29">
        <f t="shared" si="14"/>
        <v>1660080491.3299999</v>
      </c>
      <c r="BL23" s="14">
        <v>313152849.02999997</v>
      </c>
      <c r="BM23" s="14">
        <v>947506815.51999998</v>
      </c>
      <c r="BN23" s="14">
        <v>37892377.079999998</v>
      </c>
      <c r="BO23" s="14">
        <v>6067934.5999999996</v>
      </c>
      <c r="BP23" s="14">
        <v>57776783.770000003</v>
      </c>
      <c r="BQ23" s="14">
        <v>83466515.700000003</v>
      </c>
      <c r="BR23" s="14">
        <v>79569264.650000006</v>
      </c>
      <c r="BS23" s="14">
        <v>10257428.550000001</v>
      </c>
      <c r="BT23" s="14">
        <v>124390522.42999998</v>
      </c>
      <c r="BU23" s="14">
        <v>1109983985.0999999</v>
      </c>
      <c r="BV23" s="29">
        <f t="shared" si="15"/>
        <v>1109983985.0999999</v>
      </c>
      <c r="BW23" s="14">
        <v>693701211.87</v>
      </c>
      <c r="BX23" s="14">
        <v>160126795.21000001</v>
      </c>
      <c r="BY23" s="14">
        <v>21711984.390000001</v>
      </c>
      <c r="BZ23" s="14">
        <v>234443993.63</v>
      </c>
      <c r="CA23" s="14">
        <v>1181015613.74</v>
      </c>
      <c r="CB23" s="14">
        <v>70951221.150000006</v>
      </c>
      <c r="CC23" s="14">
        <v>1110064392.5899999</v>
      </c>
      <c r="CD23" s="14">
        <v>190555244.09999999</v>
      </c>
      <c r="CE23" s="14">
        <v>208896400.66999999</v>
      </c>
      <c r="CF23" s="14">
        <v>6664883.8399999999</v>
      </c>
      <c r="CG23" s="14">
        <v>34800826.490000002</v>
      </c>
      <c r="CH23" s="14">
        <v>126066472.20999999</v>
      </c>
      <c r="CI23" s="14">
        <v>1053481.55</v>
      </c>
      <c r="CJ23" s="14">
        <v>1133860.3899999999</v>
      </c>
      <c r="CK23" s="14">
        <v>88120772.780000001</v>
      </c>
      <c r="CL23" s="14">
        <v>30151304.48</v>
      </c>
      <c r="CM23" s="14">
        <v>26687783.129999999</v>
      </c>
      <c r="CN23" s="14">
        <v>5139455322.6599998</v>
      </c>
      <c r="CO23" s="14">
        <v>0</v>
      </c>
      <c r="CP23" s="14">
        <v>-65317499.090000004</v>
      </c>
      <c r="CQ23" s="14"/>
      <c r="CR23" s="14"/>
      <c r="CS23" s="14">
        <v>4810041660.96</v>
      </c>
      <c r="CT23" s="14">
        <v>329413661.69999999</v>
      </c>
      <c r="CU23" s="14">
        <v>-118611063.77</v>
      </c>
      <c r="CV23" s="14"/>
      <c r="CW23" s="14">
        <v>4692171335.8699999</v>
      </c>
      <c r="CX23" s="14">
        <v>5108161810.3900003</v>
      </c>
      <c r="CY23" s="14">
        <v>5205887208.7799997</v>
      </c>
      <c r="CZ23" s="14">
        <v>1277.3</v>
      </c>
      <c r="DA23" s="14">
        <v>64467278.859999999</v>
      </c>
      <c r="DB23" s="14">
        <v>137634988.80000001</v>
      </c>
      <c r="DC23" s="21">
        <f t="shared" si="1"/>
        <v>1.2760915374416655</v>
      </c>
      <c r="DD23" s="21"/>
      <c r="DE23" s="21"/>
      <c r="DF23" s="21">
        <f t="shared" si="2"/>
        <v>-1.4648798137587586</v>
      </c>
      <c r="DG23" s="21">
        <f t="shared" si="3"/>
        <v>-10.507838664894102</v>
      </c>
      <c r="DH23" s="21"/>
      <c r="DI23" s="41">
        <f t="shared" si="4"/>
        <v>-2495909.196868394</v>
      </c>
      <c r="DJ23" s="41">
        <f t="shared" si="16"/>
        <v>50471.524982384719</v>
      </c>
      <c r="DK23" s="41">
        <f t="shared" si="5"/>
        <v>37.485070790792605</v>
      </c>
      <c r="DL23" s="41">
        <f t="shared" si="6"/>
        <v>57.854460385357143</v>
      </c>
      <c r="DM23" s="41">
        <f t="shared" si="7"/>
        <v>32.323409541970634</v>
      </c>
      <c r="DN23" s="41">
        <f t="shared" si="8"/>
        <v>64.188575764178893</v>
      </c>
      <c r="DO23" s="41">
        <f t="shared" si="9"/>
        <v>4075696.5542785563</v>
      </c>
      <c r="DP23" s="21">
        <f t="shared" si="10"/>
        <v>83.457829416726042</v>
      </c>
      <c r="DQ23" s="21">
        <f t="shared" si="17"/>
        <v>-1.9131226068685989</v>
      </c>
      <c r="DR23" s="21">
        <f t="shared" si="11"/>
        <v>7.0530305031146812</v>
      </c>
    </row>
    <row r="24" spans="1:122" ht="15" x14ac:dyDescent="0.25">
      <c r="A24" s="36" t="s">
        <v>18</v>
      </c>
      <c r="B24" s="14">
        <v>1556400733.71</v>
      </c>
      <c r="C24" s="14">
        <v>170368823.97</v>
      </c>
      <c r="D24" s="14">
        <v>142756831.72999999</v>
      </c>
      <c r="E24" s="14">
        <v>294218.63</v>
      </c>
      <c r="F24" s="14">
        <v>16184887.220000001</v>
      </c>
      <c r="G24" s="14">
        <v>9671004.9800000004</v>
      </c>
      <c r="H24" s="14">
        <v>89440976.829999998</v>
      </c>
      <c r="I24" s="29">
        <f t="shared" si="12"/>
        <v>89440976.830000013</v>
      </c>
      <c r="J24" s="14">
        <v>2956350.58</v>
      </c>
      <c r="K24" s="14">
        <v>15591518.300000001</v>
      </c>
      <c r="L24" s="14">
        <v>675166.8</v>
      </c>
      <c r="M24" s="14">
        <v>70217941.150000006</v>
      </c>
      <c r="N24" s="14">
        <v>296.97000000000003</v>
      </c>
      <c r="O24" s="14">
        <v>259930097.77000001</v>
      </c>
      <c r="P24" s="14">
        <v>1294875680.9400001</v>
      </c>
      <c r="Q24" s="14">
        <v>360690200</v>
      </c>
      <c r="R24" s="29">
        <f t="shared" si="13"/>
        <v>360690200</v>
      </c>
      <c r="S24" s="14">
        <v>317864000</v>
      </c>
      <c r="T24" s="14">
        <v>30985800</v>
      </c>
      <c r="U24" s="14">
        <v>1967400</v>
      </c>
      <c r="V24" s="14">
        <v>7512100</v>
      </c>
      <c r="W24" s="14">
        <v>2360900</v>
      </c>
      <c r="X24" s="14">
        <v>934185480.94000006</v>
      </c>
      <c r="Y24" s="14">
        <v>693100674</v>
      </c>
      <c r="Z24" s="14">
        <v>72690309.150000006</v>
      </c>
      <c r="AA24" s="14">
        <v>22846247.039999999</v>
      </c>
      <c r="AB24" s="14">
        <v>13633501.310000001</v>
      </c>
      <c r="AC24" s="14">
        <v>0</v>
      </c>
      <c r="AD24" s="14">
        <v>7216700</v>
      </c>
      <c r="AE24" s="14">
        <v>50822073.75</v>
      </c>
      <c r="AF24" s="14">
        <v>897590.45</v>
      </c>
      <c r="AG24" s="14">
        <v>39601</v>
      </c>
      <c r="AH24" s="14">
        <v>37133866.840000004</v>
      </c>
      <c r="AI24" s="14">
        <v>0</v>
      </c>
      <c r="AJ24" s="14">
        <v>0</v>
      </c>
      <c r="AK24" s="14">
        <v>0</v>
      </c>
      <c r="AL24" s="14">
        <v>0</v>
      </c>
      <c r="AM24" s="14">
        <v>6084595.2400000002</v>
      </c>
      <c r="AN24" s="14">
        <v>2458904.4</v>
      </c>
      <c r="AO24" s="14">
        <v>7761046.8600000003</v>
      </c>
      <c r="AP24" s="14">
        <v>0</v>
      </c>
      <c r="AQ24" s="14">
        <v>19500370.899999999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29">
        <f t="shared" si="0"/>
        <v>934185480.93999994</v>
      </c>
      <c r="AY24" s="14">
        <v>1554805778.71</v>
      </c>
      <c r="AZ24" s="14">
        <v>0</v>
      </c>
      <c r="BA24" s="14">
        <v>0</v>
      </c>
      <c r="BB24" s="14">
        <v>0</v>
      </c>
      <c r="BC24" s="14">
        <v>0</v>
      </c>
      <c r="BD24" s="14">
        <v>0</v>
      </c>
      <c r="BE24" s="14">
        <v>0</v>
      </c>
      <c r="BF24" s="14">
        <v>1594955</v>
      </c>
      <c r="BG24" s="14">
        <v>0</v>
      </c>
      <c r="BH24" s="14">
        <v>0</v>
      </c>
      <c r="BI24" s="14">
        <v>3363289.21</v>
      </c>
      <c r="BJ24" s="14">
        <v>197371320.40000001</v>
      </c>
      <c r="BK24" s="29">
        <f t="shared" si="14"/>
        <v>197371320.39999998</v>
      </c>
      <c r="BL24" s="14">
        <v>1170042</v>
      </c>
      <c r="BM24" s="14">
        <v>378217.14</v>
      </c>
      <c r="BN24" s="14">
        <v>5130603.41</v>
      </c>
      <c r="BO24" s="14">
        <v>4964480.88</v>
      </c>
      <c r="BP24" s="14">
        <v>37963830.960000001</v>
      </c>
      <c r="BQ24" s="14">
        <v>69350635.959999993</v>
      </c>
      <c r="BR24" s="14">
        <v>49996698.299999997</v>
      </c>
      <c r="BS24" s="14">
        <v>8032159.9699999997</v>
      </c>
      <c r="BT24" s="14">
        <v>20384651.780000001</v>
      </c>
      <c r="BU24" s="14">
        <v>268975294.42000002</v>
      </c>
      <c r="BV24" s="29">
        <f t="shared" si="15"/>
        <v>268975294.42000002</v>
      </c>
      <c r="BW24" s="14">
        <v>102339827.93000001</v>
      </c>
      <c r="BX24" s="14">
        <v>97501981.420000002</v>
      </c>
      <c r="BY24" s="14">
        <v>0</v>
      </c>
      <c r="BZ24" s="14">
        <v>69133485.069999993</v>
      </c>
      <c r="CA24" s="14">
        <v>50846236.850000001</v>
      </c>
      <c r="CB24" s="14">
        <v>32033121.859999999</v>
      </c>
      <c r="CC24" s="14">
        <v>18813114.990000002</v>
      </c>
      <c r="CD24" s="14">
        <v>40000</v>
      </c>
      <c r="CE24" s="14">
        <v>31225659.309999999</v>
      </c>
      <c r="CF24" s="14">
        <v>723474.88</v>
      </c>
      <c r="CG24" s="14">
        <v>10582322.369999999</v>
      </c>
      <c r="CH24" s="14">
        <v>57398524.880000003</v>
      </c>
      <c r="CI24" s="14">
        <v>149906.47</v>
      </c>
      <c r="CJ24" s="14">
        <v>4049305.85</v>
      </c>
      <c r="CK24" s="14">
        <v>47482439.740000002</v>
      </c>
      <c r="CL24" s="14">
        <v>550841</v>
      </c>
      <c r="CM24" s="14">
        <v>1367326.2</v>
      </c>
      <c r="CN24" s="14">
        <v>1560620640.8599999</v>
      </c>
      <c r="CO24" s="14">
        <v>0</v>
      </c>
      <c r="CP24" s="14">
        <v>-4336398.93</v>
      </c>
      <c r="CQ24" s="14"/>
      <c r="CR24" s="14"/>
      <c r="CS24" s="14">
        <v>1406585230.8900001</v>
      </c>
      <c r="CT24" s="14">
        <v>154035409.97</v>
      </c>
      <c r="CU24" s="14">
        <v>4775028.2</v>
      </c>
      <c r="CV24" s="14"/>
      <c r="CW24" s="14">
        <v>1422776422.8299999</v>
      </c>
      <c r="CX24" s="14">
        <v>1528759325</v>
      </c>
      <c r="CY24" s="14">
        <v>1556400733.71</v>
      </c>
      <c r="CZ24" s="14">
        <v>905.3</v>
      </c>
      <c r="DA24" s="14">
        <v>-4775028.2</v>
      </c>
      <c r="DB24" s="14">
        <v>0</v>
      </c>
      <c r="DC24" s="21">
        <f t="shared" si="1"/>
        <v>-0.27113243129493086</v>
      </c>
      <c r="DD24" s="21"/>
      <c r="DE24" s="21"/>
      <c r="DF24" s="21">
        <f t="shared" si="2"/>
        <v>-4.4139036578253679</v>
      </c>
      <c r="DG24" s="21">
        <f t="shared" si="3"/>
        <v>-518689.1369498602</v>
      </c>
      <c r="DH24" s="21"/>
      <c r="DI24" s="41">
        <f t="shared" si="4"/>
        <v>-1436883.7292168345</v>
      </c>
      <c r="DJ24" s="41">
        <f t="shared" si="16"/>
        <v>-5274.5257925549549</v>
      </c>
      <c r="DK24" s="41">
        <f t="shared" si="5"/>
        <v>16.692988841035184</v>
      </c>
      <c r="DL24" s="41">
        <f t="shared" si="6"/>
        <v>83.196804839162368</v>
      </c>
      <c r="DM24" s="41">
        <f t="shared" si="7"/>
        <v>10.916735272456481</v>
      </c>
      <c r="DN24" s="41">
        <f t="shared" si="8"/>
        <v>91.010482052015135</v>
      </c>
      <c r="DO24" s="41">
        <f t="shared" si="9"/>
        <v>1719209.9124157738</v>
      </c>
      <c r="DP24" s="21">
        <f t="shared" si="10"/>
        <v>65.544092597060995</v>
      </c>
      <c r="DQ24" s="21">
        <f t="shared" si="17"/>
        <v>-1.8080942014859034</v>
      </c>
      <c r="DR24" s="21">
        <f t="shared" si="11"/>
        <v>0</v>
      </c>
    </row>
    <row r="25" spans="1:122" ht="15" x14ac:dyDescent="0.25">
      <c r="A25" s="36" t="s">
        <v>19</v>
      </c>
      <c r="B25" s="14">
        <v>1888981624.27</v>
      </c>
      <c r="C25" s="14">
        <v>308328498.25999999</v>
      </c>
      <c r="D25" s="14">
        <v>238636052.24000001</v>
      </c>
      <c r="E25" s="14">
        <v>3378768.89</v>
      </c>
      <c r="F25" s="14">
        <v>3733090.42</v>
      </c>
      <c r="G25" s="14">
        <v>56689895.149999999</v>
      </c>
      <c r="H25" s="14">
        <v>75634096.590000004</v>
      </c>
      <c r="I25" s="29">
        <f t="shared" si="12"/>
        <v>75634096.590000004</v>
      </c>
      <c r="J25" s="14">
        <v>2179630.16</v>
      </c>
      <c r="K25" s="14">
        <v>17976421.050000001</v>
      </c>
      <c r="L25" s="14">
        <v>884229.61</v>
      </c>
      <c r="M25" s="14">
        <v>54593815.770000003</v>
      </c>
      <c r="N25" s="14">
        <v>36735.56</v>
      </c>
      <c r="O25" s="14">
        <v>383999330.41000003</v>
      </c>
      <c r="P25" s="14">
        <v>1499282137.71</v>
      </c>
      <c r="Q25" s="14">
        <v>501093700</v>
      </c>
      <c r="R25" s="29">
        <f t="shared" si="13"/>
        <v>501093700</v>
      </c>
      <c r="S25" s="14">
        <v>323073600</v>
      </c>
      <c r="T25" s="14">
        <v>162981200</v>
      </c>
      <c r="U25" s="14">
        <v>2414200</v>
      </c>
      <c r="V25" s="14">
        <v>9727600</v>
      </c>
      <c r="W25" s="14">
        <v>2897100</v>
      </c>
      <c r="X25" s="14">
        <v>998188437.71000004</v>
      </c>
      <c r="Y25" s="14">
        <v>595549445.07000005</v>
      </c>
      <c r="Z25" s="14">
        <v>151201794.36000001</v>
      </c>
      <c r="AA25" s="14">
        <v>39703236.299999997</v>
      </c>
      <c r="AB25" s="14">
        <v>24899003.059999999</v>
      </c>
      <c r="AC25" s="14">
        <v>0</v>
      </c>
      <c r="AD25" s="14">
        <v>3616809.3</v>
      </c>
      <c r="AE25" s="14">
        <v>39697122</v>
      </c>
      <c r="AF25" s="14">
        <v>1708449.86</v>
      </c>
      <c r="AG25" s="14">
        <v>4260.17</v>
      </c>
      <c r="AH25" s="14">
        <v>33700000</v>
      </c>
      <c r="AI25" s="14">
        <v>0</v>
      </c>
      <c r="AJ25" s="14">
        <v>0</v>
      </c>
      <c r="AK25" s="14">
        <v>0</v>
      </c>
      <c r="AL25" s="14">
        <v>0</v>
      </c>
      <c r="AM25" s="14">
        <v>9073500</v>
      </c>
      <c r="AN25" s="14">
        <v>199837.2</v>
      </c>
      <c r="AO25" s="14">
        <v>72746016.109999999</v>
      </c>
      <c r="AP25" s="14">
        <v>536964.28</v>
      </c>
      <c r="AQ25" s="14">
        <v>25552000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29">
        <f t="shared" si="0"/>
        <v>998188437.70999992</v>
      </c>
      <c r="AY25" s="14">
        <v>1883281468.1199999</v>
      </c>
      <c r="AZ25" s="14">
        <v>0</v>
      </c>
      <c r="BA25" s="14">
        <v>0</v>
      </c>
      <c r="BB25" s="14">
        <v>0</v>
      </c>
      <c r="BC25" s="14">
        <v>0</v>
      </c>
      <c r="BD25" s="14">
        <v>850220.23</v>
      </c>
      <c r="BE25" s="14">
        <v>0</v>
      </c>
      <c r="BF25" s="14">
        <v>2612135.92</v>
      </c>
      <c r="BG25" s="14">
        <v>2237800</v>
      </c>
      <c r="BH25" s="14">
        <v>0</v>
      </c>
      <c r="BI25" s="14">
        <v>6787639.0999999996</v>
      </c>
      <c r="BJ25" s="14">
        <v>279207221.56999999</v>
      </c>
      <c r="BK25" s="29">
        <f t="shared" si="14"/>
        <v>279207221.56999999</v>
      </c>
      <c r="BL25" s="14">
        <v>0</v>
      </c>
      <c r="BM25" s="14">
        <v>0</v>
      </c>
      <c r="BN25" s="14">
        <v>42143193.549999997</v>
      </c>
      <c r="BO25" s="14">
        <v>15725565.199999999</v>
      </c>
      <c r="BP25" s="14">
        <v>35529033</v>
      </c>
      <c r="BQ25" s="14">
        <v>77781000.510000005</v>
      </c>
      <c r="BR25" s="14">
        <v>56927309.520000003</v>
      </c>
      <c r="BS25" s="14">
        <v>13635039.23</v>
      </c>
      <c r="BT25" s="14">
        <v>37466080.560000002</v>
      </c>
      <c r="BU25" s="14">
        <v>283994890.48000002</v>
      </c>
      <c r="BV25" s="29">
        <f t="shared" si="15"/>
        <v>283994890.48000002</v>
      </c>
      <c r="BW25" s="14">
        <v>84121977.099999994</v>
      </c>
      <c r="BX25" s="14">
        <v>133941344.16</v>
      </c>
      <c r="BY25" s="14">
        <v>0</v>
      </c>
      <c r="BZ25" s="14">
        <v>65931569.219999999</v>
      </c>
      <c r="CA25" s="14">
        <v>80323672.859999999</v>
      </c>
      <c r="CB25" s="14">
        <v>52716211.340000004</v>
      </c>
      <c r="CC25" s="14">
        <v>27607461.519999996</v>
      </c>
      <c r="CD25" s="14">
        <v>0</v>
      </c>
      <c r="CE25" s="14">
        <v>52331571.469999999</v>
      </c>
      <c r="CF25" s="14">
        <v>1522016.4</v>
      </c>
      <c r="CG25" s="14">
        <v>13698601.4</v>
      </c>
      <c r="CH25" s="14">
        <v>59704979.07</v>
      </c>
      <c r="CI25" s="14">
        <v>0</v>
      </c>
      <c r="CJ25" s="14">
        <v>2012831.18</v>
      </c>
      <c r="CK25" s="14">
        <v>33700000</v>
      </c>
      <c r="CL25" s="14">
        <v>1156989.32</v>
      </c>
      <c r="CM25" s="14">
        <v>18066566.09</v>
      </c>
      <c r="CN25" s="14">
        <v>1909907662.1500001</v>
      </c>
      <c r="CO25" s="14">
        <v>0</v>
      </c>
      <c r="CP25" s="14">
        <v>-1049132687.8099999</v>
      </c>
      <c r="CQ25" s="14"/>
      <c r="CR25" s="14"/>
      <c r="CS25" s="14">
        <v>1793777291.8599999</v>
      </c>
      <c r="CT25" s="14">
        <v>116130370.29000001</v>
      </c>
      <c r="CU25" s="14">
        <v>21895421.289999999</v>
      </c>
      <c r="CV25" s="14"/>
      <c r="CW25" s="14">
        <v>1716415181.1300001</v>
      </c>
      <c r="CX25" s="14">
        <v>1922600838.49</v>
      </c>
      <c r="CY25" s="14">
        <v>1888981624.27</v>
      </c>
      <c r="CZ25" s="14">
        <v>1088.5</v>
      </c>
      <c r="DA25" s="14">
        <v>-21895421.289999999</v>
      </c>
      <c r="DB25" s="14">
        <v>14527744.83</v>
      </c>
      <c r="DC25" s="21">
        <f t="shared" si="1"/>
        <v>-1.107794676832117</v>
      </c>
      <c r="DD25" s="21"/>
      <c r="DE25" s="21"/>
      <c r="DF25" s="21">
        <f t="shared" si="2"/>
        <v>-3.6717501025347592</v>
      </c>
      <c r="DG25" s="21">
        <f t="shared" si="3"/>
        <v>-3160.2522114811918</v>
      </c>
      <c r="DH25" s="21"/>
      <c r="DI25" s="41">
        <f t="shared" si="4"/>
        <v>-1401878.7940284794</v>
      </c>
      <c r="DJ25" s="41">
        <f t="shared" si="16"/>
        <v>-20115.223968764352</v>
      </c>
      <c r="DK25" s="41">
        <f t="shared" si="5"/>
        <v>20.326433561701958</v>
      </c>
      <c r="DL25" s="41">
        <f t="shared" si="6"/>
        <v>79.369863552240744</v>
      </c>
      <c r="DM25" s="41">
        <f t="shared" si="7"/>
        <v>16.143633766718953</v>
      </c>
      <c r="DN25" s="41">
        <f t="shared" si="8"/>
        <v>87.349619963332486</v>
      </c>
      <c r="DO25" s="41">
        <f t="shared" si="9"/>
        <v>1735398.8279926504</v>
      </c>
      <c r="DP25" s="21">
        <f t="shared" si="10"/>
        <v>80.294019765814312</v>
      </c>
      <c r="DQ25" s="21">
        <f t="shared" si="17"/>
        <v>1.7486320377559168</v>
      </c>
      <c r="DR25" s="21">
        <f t="shared" si="11"/>
        <v>3.7836354438836555</v>
      </c>
    </row>
    <row r="27" spans="1:122" ht="15" x14ac:dyDescent="0.25">
      <c r="CB27" s="5"/>
    </row>
    <row r="28" spans="1:122" ht="15" x14ac:dyDescent="0.25">
      <c r="CB28" s="5"/>
    </row>
    <row r="29" spans="1:122" ht="15" x14ac:dyDescent="0.25">
      <c r="CB29" s="5"/>
    </row>
    <row r="30" spans="1:122" ht="15" x14ac:dyDescent="0.25">
      <c r="CB30" s="5"/>
    </row>
    <row r="31" spans="1:122" ht="15" x14ac:dyDescent="0.25">
      <c r="CB31" s="5"/>
    </row>
    <row r="32" spans="1:122" ht="15" x14ac:dyDescent="0.25">
      <c r="F32" s="59"/>
      <c r="CB32" s="5"/>
    </row>
    <row r="33" spans="80:80" ht="15" x14ac:dyDescent="0.25">
      <c r="CB33" s="5"/>
    </row>
    <row r="34" spans="80:80" ht="15" x14ac:dyDescent="0.25">
      <c r="CB34" s="5"/>
    </row>
    <row r="35" spans="80:80" ht="15" x14ac:dyDescent="0.25">
      <c r="CB35" s="5"/>
    </row>
  </sheetData>
  <pageMargins left="0.7" right="0.7" top="0.75" bottom="0.75" header="0.3" footer="0.3"/>
  <pageSetup paperSize="9" scale="42" orientation="portrait" r:id="rId1"/>
  <colBreaks count="2" manualBreakCount="2">
    <brk id="16" max="24" man="1"/>
    <brk id="92" max="24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34"/>
  <sheetViews>
    <sheetView view="pageBreakPreview" zoomScale="60" zoomScaleNormal="100" workbookViewId="0">
      <selection activeCell="CP7" sqref="CP7"/>
    </sheetView>
  </sheetViews>
  <sheetFormatPr defaultColWidth="9.109375" defaultRowHeight="14.4" x14ac:dyDescent="0.3"/>
  <cols>
    <col min="1" max="1" width="24.6640625" style="2" customWidth="1"/>
    <col min="2" max="2" width="15.21875" style="1" customWidth="1"/>
    <col min="3" max="4" width="14.109375" style="1" customWidth="1"/>
    <col min="5" max="5" width="14.21875" style="1" customWidth="1"/>
    <col min="6" max="6" width="12.77734375" style="1" customWidth="1"/>
    <col min="7" max="7" width="12.88671875" style="1" customWidth="1"/>
    <col min="8" max="13" width="14.21875" style="1" customWidth="1"/>
    <col min="14" max="15" width="14.109375" style="1" customWidth="1"/>
    <col min="16" max="16" width="14.88671875" style="1" customWidth="1"/>
    <col min="17" max="20" width="13.77734375" style="1" customWidth="1"/>
    <col min="21" max="48" width="15" style="1" customWidth="1"/>
    <col min="49" max="49" width="14" style="1" customWidth="1"/>
    <col min="50" max="66" width="14.6640625" style="1" customWidth="1"/>
    <col min="67" max="69" width="15.21875" style="1" customWidth="1"/>
    <col min="70" max="70" width="13.33203125" style="1" customWidth="1"/>
    <col min="71" max="71" width="13.88671875" style="1" customWidth="1"/>
    <col min="72" max="72" width="10.77734375" style="1" customWidth="1"/>
    <col min="73" max="73" width="11.77734375" style="1" customWidth="1"/>
    <col min="74" max="74" width="15" style="1" customWidth="1"/>
    <col min="75" max="75" width="13" style="1" customWidth="1"/>
    <col min="76" max="76" width="12.6640625" style="1" customWidth="1"/>
    <col min="77" max="77" width="12.88671875" style="1" customWidth="1"/>
    <col min="78" max="78" width="12.109375" style="1" customWidth="1"/>
    <col min="79" max="79" width="11.77734375" style="1" customWidth="1"/>
    <col min="80" max="80" width="15" style="1" customWidth="1"/>
    <col min="81" max="81" width="11.88671875" style="1" customWidth="1"/>
    <col min="82" max="82" width="15" style="1" customWidth="1"/>
    <col min="83" max="84" width="9.109375" style="1" hidden="1" customWidth="1"/>
    <col min="85" max="85" width="15.109375" style="1" customWidth="1"/>
    <col min="86" max="86" width="13.77734375" style="1" customWidth="1"/>
    <col min="87" max="87" width="13.88671875" style="1" customWidth="1"/>
    <col min="88" max="88" width="13.88671875" style="1" hidden="1" customWidth="1"/>
    <col min="89" max="89" width="13.88671875" style="1" customWidth="1"/>
    <col min="90" max="91" width="14.33203125" style="1" customWidth="1"/>
    <col min="92" max="92" width="9.109375" style="1" customWidth="1"/>
    <col min="93" max="93" width="13.109375" style="1" customWidth="1"/>
    <col min="94" max="94" width="11.88671875" style="1" customWidth="1"/>
    <col min="95" max="95" width="9.109375" style="1"/>
    <col min="96" max="97" width="0" style="1" hidden="1" customWidth="1"/>
    <col min="98" max="98" width="9.109375" style="1"/>
    <col min="99" max="99" width="10.77734375" style="1" customWidth="1"/>
    <col min="100" max="100" width="0" style="1" hidden="1" customWidth="1"/>
    <col min="101" max="101" width="11.77734375" style="1" customWidth="1"/>
    <col min="102" max="16384" width="9.109375" style="1"/>
  </cols>
  <sheetData>
    <row r="1" spans="1:110" s="15" customFormat="1" ht="79.2" x14ac:dyDescent="0.3">
      <c r="A1" s="34" t="s">
        <v>0</v>
      </c>
      <c r="B1" s="37" t="s">
        <v>60</v>
      </c>
      <c r="C1" s="37" t="s">
        <v>49</v>
      </c>
      <c r="D1" s="37" t="s">
        <v>50</v>
      </c>
      <c r="E1" s="37" t="s">
        <v>51</v>
      </c>
      <c r="F1" s="37" t="s">
        <v>52</v>
      </c>
      <c r="G1" s="37" t="s">
        <v>53</v>
      </c>
      <c r="H1" s="37" t="s">
        <v>54</v>
      </c>
      <c r="I1" s="47" t="s">
        <v>87</v>
      </c>
      <c r="J1" s="53">
        <v>21000000</v>
      </c>
      <c r="K1" s="53">
        <v>22000000</v>
      </c>
      <c r="L1" s="53">
        <v>24000000</v>
      </c>
      <c r="M1" s="53">
        <v>25000000</v>
      </c>
      <c r="N1" s="37" t="s">
        <v>55</v>
      </c>
      <c r="O1" s="37" t="s">
        <v>56</v>
      </c>
      <c r="P1" s="37" t="s">
        <v>57</v>
      </c>
      <c r="Q1" s="37" t="s">
        <v>58</v>
      </c>
      <c r="R1" s="48" t="s">
        <v>87</v>
      </c>
      <c r="S1" s="46" t="s">
        <v>84</v>
      </c>
      <c r="T1" s="46" t="s">
        <v>85</v>
      </c>
      <c r="U1" s="37" t="s">
        <v>59</v>
      </c>
      <c r="V1" s="46" t="s">
        <v>86</v>
      </c>
      <c r="W1" s="46">
        <v>41030800</v>
      </c>
      <c r="X1" s="46">
        <v>41030900</v>
      </c>
      <c r="Y1" s="46">
        <v>41031000</v>
      </c>
      <c r="Z1" s="46">
        <v>41032600</v>
      </c>
      <c r="AA1" s="46">
        <v>41033200</v>
      </c>
      <c r="AB1" s="46">
        <v>41033400</v>
      </c>
      <c r="AC1" s="46">
        <v>41033700</v>
      </c>
      <c r="AD1" s="46">
        <v>41034300</v>
      </c>
      <c r="AE1" s="46">
        <v>41034500</v>
      </c>
      <c r="AF1" s="46">
        <v>41034800</v>
      </c>
      <c r="AG1" s="46">
        <v>41035100</v>
      </c>
      <c r="AH1" s="46">
        <v>41035800</v>
      </c>
      <c r="AI1" s="46">
        <v>41036300</v>
      </c>
      <c r="AJ1" s="46">
        <v>41036500</v>
      </c>
      <c r="AK1" s="46">
        <v>41037000</v>
      </c>
      <c r="AL1" s="47" t="s">
        <v>87</v>
      </c>
      <c r="AM1" s="46">
        <v>90010200</v>
      </c>
      <c r="AN1" s="46">
        <v>41010600</v>
      </c>
      <c r="AO1" s="46">
        <v>41010900</v>
      </c>
      <c r="AP1" s="46">
        <v>41020300</v>
      </c>
      <c r="AQ1" s="46">
        <v>41020900</v>
      </c>
      <c r="AR1" s="46">
        <v>41030300</v>
      </c>
      <c r="AS1" s="46">
        <v>41030400</v>
      </c>
      <c r="AT1" s="46">
        <v>41030500</v>
      </c>
      <c r="AU1" s="46">
        <v>41035000</v>
      </c>
      <c r="AV1" s="46">
        <v>41035200</v>
      </c>
      <c r="AW1" s="37" t="s">
        <v>26</v>
      </c>
      <c r="AX1" s="37" t="s">
        <v>27</v>
      </c>
      <c r="AY1" s="47" t="s">
        <v>87</v>
      </c>
      <c r="AZ1" s="53">
        <v>70101</v>
      </c>
      <c r="BA1" s="53">
        <v>70201</v>
      </c>
      <c r="BB1" s="53">
        <v>70301</v>
      </c>
      <c r="BC1" s="53">
        <v>70302</v>
      </c>
      <c r="BD1" s="53">
        <v>70304</v>
      </c>
      <c r="BE1" s="53">
        <v>70501</v>
      </c>
      <c r="BF1" s="53">
        <v>70601</v>
      </c>
      <c r="BG1" s="53">
        <v>70701</v>
      </c>
      <c r="BH1" s="53" t="s">
        <v>97</v>
      </c>
      <c r="BI1" s="37" t="s">
        <v>28</v>
      </c>
      <c r="BJ1" s="47" t="s">
        <v>87</v>
      </c>
      <c r="BK1" s="53">
        <v>80101</v>
      </c>
      <c r="BL1" s="53">
        <v>80201</v>
      </c>
      <c r="BM1" s="53">
        <v>80209</v>
      </c>
      <c r="BN1" s="53" t="s">
        <v>97</v>
      </c>
      <c r="BO1" s="37" t="s">
        <v>29</v>
      </c>
      <c r="BP1" s="53">
        <v>90901</v>
      </c>
      <c r="BQ1" s="53" t="s">
        <v>97</v>
      </c>
      <c r="BR1" s="37" t="s">
        <v>30</v>
      </c>
      <c r="BS1" s="37" t="s">
        <v>31</v>
      </c>
      <c r="BT1" s="37" t="s">
        <v>32</v>
      </c>
      <c r="BU1" s="37" t="s">
        <v>33</v>
      </c>
      <c r="BV1" s="37" t="s">
        <v>34</v>
      </c>
      <c r="BW1" s="37" t="s">
        <v>35</v>
      </c>
      <c r="BX1" s="37" t="s">
        <v>36</v>
      </c>
      <c r="BY1" s="37" t="s">
        <v>37</v>
      </c>
      <c r="BZ1" s="37" t="s">
        <v>38</v>
      </c>
      <c r="CA1" s="37" t="s">
        <v>39</v>
      </c>
      <c r="CB1" s="37" t="s">
        <v>40</v>
      </c>
      <c r="CC1" s="38" t="s">
        <v>41</v>
      </c>
      <c r="CD1" s="37" t="s">
        <v>42</v>
      </c>
      <c r="CE1" s="37" t="s">
        <v>20</v>
      </c>
      <c r="CF1" s="37" t="s">
        <v>21</v>
      </c>
      <c r="CG1" s="37" t="s">
        <v>43</v>
      </c>
      <c r="CH1" s="37" t="s">
        <v>44</v>
      </c>
      <c r="CI1" s="37" t="s">
        <v>48</v>
      </c>
      <c r="CJ1" s="37" t="s">
        <v>25</v>
      </c>
      <c r="CK1" s="37" t="s">
        <v>45</v>
      </c>
      <c r="CL1" s="37" t="s">
        <v>46</v>
      </c>
      <c r="CM1" s="37" t="s">
        <v>47</v>
      </c>
      <c r="CN1" s="37" t="s">
        <v>80</v>
      </c>
      <c r="CO1" s="37" t="s">
        <v>81</v>
      </c>
      <c r="CP1" s="37" t="s">
        <v>82</v>
      </c>
      <c r="CQ1" s="42" t="s">
        <v>65</v>
      </c>
      <c r="CR1" s="42" t="s">
        <v>66</v>
      </c>
      <c r="CS1" s="42" t="s">
        <v>67</v>
      </c>
      <c r="CT1" s="42" t="s">
        <v>68</v>
      </c>
      <c r="CU1" s="42" t="s">
        <v>69</v>
      </c>
      <c r="CV1" s="42" t="s">
        <v>70</v>
      </c>
      <c r="CW1" s="42" t="s">
        <v>71</v>
      </c>
      <c r="CX1" s="42" t="s">
        <v>72</v>
      </c>
      <c r="CY1" s="42" t="s">
        <v>73</v>
      </c>
      <c r="CZ1" s="42" t="s">
        <v>74</v>
      </c>
      <c r="DA1" s="42" t="s">
        <v>75</v>
      </c>
      <c r="DB1" s="42" t="s">
        <v>76</v>
      </c>
      <c r="DC1" s="42" t="s">
        <v>77</v>
      </c>
      <c r="DD1" s="42" t="s">
        <v>78</v>
      </c>
      <c r="DE1" s="42" t="s">
        <v>79</v>
      </c>
      <c r="DF1" s="42" t="s">
        <v>83</v>
      </c>
    </row>
    <row r="2" spans="1:110" ht="15" x14ac:dyDescent="0.25">
      <c r="A2" s="35" t="s">
        <v>63</v>
      </c>
      <c r="B2" s="14">
        <v>2080142687</v>
      </c>
      <c r="C2" s="14">
        <v>401024029</v>
      </c>
      <c r="D2" s="14">
        <v>308071363</v>
      </c>
      <c r="E2" s="14">
        <v>2554662</v>
      </c>
      <c r="F2" s="14">
        <v>26375272</v>
      </c>
      <c r="G2" s="14">
        <v>48054845</v>
      </c>
      <c r="H2" s="14">
        <v>59068515.270000003</v>
      </c>
      <c r="I2" s="29">
        <f>SUM(J2:M2)</f>
        <v>59068515.270000003</v>
      </c>
      <c r="J2" s="14">
        <v>4874446.0999999996</v>
      </c>
      <c r="K2" s="14">
        <v>1549088.15</v>
      </c>
      <c r="L2" s="14">
        <v>913546.68</v>
      </c>
      <c r="M2" s="14">
        <v>51731434.340000004</v>
      </c>
      <c r="N2" s="14">
        <v>500609</v>
      </c>
      <c r="O2" s="14">
        <v>480647512</v>
      </c>
      <c r="P2" s="14">
        <v>1589547574.46</v>
      </c>
      <c r="Q2" s="14">
        <v>423008900</v>
      </c>
      <c r="R2" s="29">
        <f>S2+T2</f>
        <v>423008900</v>
      </c>
      <c r="S2" s="14">
        <v>411258000</v>
      </c>
      <c r="T2" s="14">
        <v>11750900</v>
      </c>
      <c r="U2" s="33">
        <v>1166538674.46</v>
      </c>
      <c r="V2" s="14">
        <v>845535179.27999997</v>
      </c>
      <c r="W2" s="14">
        <v>152623230.19999999</v>
      </c>
      <c r="X2" s="14">
        <v>44825378.009999998</v>
      </c>
      <c r="Y2" s="14">
        <v>51727343.530000001</v>
      </c>
      <c r="Z2" s="14">
        <v>0</v>
      </c>
      <c r="AA2" s="14">
        <v>0</v>
      </c>
      <c r="AB2" s="14">
        <v>18319780.620000001</v>
      </c>
      <c r="AC2" s="14">
        <v>0</v>
      </c>
      <c r="AD2" s="14">
        <v>169880.58</v>
      </c>
      <c r="AE2" s="14">
        <v>0</v>
      </c>
      <c r="AF2" s="14">
        <v>0</v>
      </c>
      <c r="AG2" s="14">
        <v>0</v>
      </c>
      <c r="AH2" s="14">
        <v>9466907.5</v>
      </c>
      <c r="AI2" s="14">
        <v>839609.17</v>
      </c>
      <c r="AJ2" s="14">
        <v>106017.45</v>
      </c>
      <c r="AK2" s="14">
        <v>42925348.119999997</v>
      </c>
      <c r="AL2" s="29">
        <f t="shared" ref="AL2:AL25" si="0">SUM(V2:AK2)</f>
        <v>1166538674.4599998</v>
      </c>
      <c r="AM2" s="14">
        <v>2073406282.3900001</v>
      </c>
      <c r="AN2" s="14">
        <v>0</v>
      </c>
      <c r="AO2" s="14">
        <v>0</v>
      </c>
      <c r="AP2" s="14">
        <v>0</v>
      </c>
      <c r="AQ2" s="14">
        <v>0</v>
      </c>
      <c r="AR2" s="14">
        <v>616237</v>
      </c>
      <c r="AS2" s="14">
        <v>712156</v>
      </c>
      <c r="AT2" s="14">
        <v>0</v>
      </c>
      <c r="AU2" s="14">
        <v>1413740</v>
      </c>
      <c r="AV2" s="14">
        <v>3994272.17</v>
      </c>
      <c r="AW2" s="14">
        <v>4850305</v>
      </c>
      <c r="AX2" s="14">
        <v>251333402.56999999</v>
      </c>
      <c r="AY2" s="29">
        <f>SUM(AZ2:BH2)</f>
        <v>251333402.56999996</v>
      </c>
      <c r="AZ2" s="14">
        <v>0</v>
      </c>
      <c r="BA2" s="14">
        <v>0</v>
      </c>
      <c r="BB2" s="14">
        <v>7358718.1100000003</v>
      </c>
      <c r="BC2" s="14">
        <v>21849082.079999998</v>
      </c>
      <c r="BD2" s="14">
        <v>91207999.140000001</v>
      </c>
      <c r="BE2" s="14">
        <v>0</v>
      </c>
      <c r="BF2" s="14">
        <v>103991613.94</v>
      </c>
      <c r="BG2" s="14">
        <v>9446153.0399999991</v>
      </c>
      <c r="BH2" s="14">
        <v>17479836.259999998</v>
      </c>
      <c r="BI2" s="14">
        <v>427729575</v>
      </c>
      <c r="BJ2" s="29">
        <f>SUM(BK2:BN2)</f>
        <v>427729575.07999998</v>
      </c>
      <c r="BK2" s="14">
        <v>97141850.200000003</v>
      </c>
      <c r="BL2" s="14">
        <v>221561417.80000001</v>
      </c>
      <c r="BM2" s="14">
        <v>0</v>
      </c>
      <c r="BN2" s="14">
        <v>109026307.07999998</v>
      </c>
      <c r="BO2" s="14">
        <v>74672704</v>
      </c>
      <c r="BP2" s="14">
        <v>48088885.520000003</v>
      </c>
      <c r="BQ2" s="14">
        <v>26583818.479999997</v>
      </c>
      <c r="BR2" s="14">
        <v>980188</v>
      </c>
      <c r="BS2" s="14">
        <v>40537781</v>
      </c>
      <c r="BT2" s="14">
        <v>2127854</v>
      </c>
      <c r="BU2" s="14">
        <v>17685029</v>
      </c>
      <c r="BV2" s="14">
        <v>20892156</v>
      </c>
      <c r="BW2" s="14">
        <v>910000</v>
      </c>
      <c r="BX2" s="14">
        <v>384895</v>
      </c>
      <c r="BY2" s="14">
        <v>16645652</v>
      </c>
      <c r="BZ2" s="14">
        <v>7921566</v>
      </c>
      <c r="CA2" s="14">
        <v>3384188</v>
      </c>
      <c r="CB2" s="14">
        <v>2061213400</v>
      </c>
      <c r="CC2" s="14">
        <v>7500</v>
      </c>
      <c r="CD2" s="14">
        <v>-1189637366</v>
      </c>
      <c r="CE2" s="14"/>
      <c r="CF2" s="14"/>
      <c r="CG2" s="14">
        <v>1951227867</v>
      </c>
      <c r="CH2" s="14">
        <v>109985531</v>
      </c>
      <c r="CI2" s="14">
        <v>-15901929</v>
      </c>
      <c r="CJ2" s="14">
        <v>1641.2</v>
      </c>
      <c r="CK2" s="14">
        <v>1846232949</v>
      </c>
      <c r="CL2" s="14">
        <v>2135712877</v>
      </c>
      <c r="CM2" s="14">
        <v>2080142687</v>
      </c>
      <c r="CN2" s="14">
        <v>1641.2</v>
      </c>
      <c r="CO2" s="14">
        <v>15901928.26</v>
      </c>
      <c r="CP2" s="14">
        <v>0</v>
      </c>
      <c r="CQ2" s="20">
        <f t="shared" ref="CQ2:CQ25" si="1">(B2-CG2-CH2)/B2*100</f>
        <v>0.90999954562251628</v>
      </c>
      <c r="CR2" s="20"/>
      <c r="CS2" s="20"/>
      <c r="CT2" s="20">
        <f t="shared" ref="CT2:CT25" si="2">((C2+H2)-CG2)/(C2+H2)</f>
        <v>-3.2409465036993614</v>
      </c>
      <c r="CU2" s="21">
        <f t="shared" ref="CU2:CU25" si="3">(N2-CH2)/N2</f>
        <v>-218.70346318184451</v>
      </c>
      <c r="CV2" s="21"/>
      <c r="CW2" s="23">
        <f t="shared" ref="CW2:CW25" si="4">(C2+H2-CG2-CH2)/CN2</f>
        <v>-975579.36493419448</v>
      </c>
      <c r="CX2" s="23">
        <f>CO2/CN2</f>
        <v>9689.2080550816463</v>
      </c>
      <c r="CY2" s="20">
        <f t="shared" ref="CY2:CY25" si="5">(C2+H2)/B2*100</f>
        <v>22.118316553252868</v>
      </c>
      <c r="CZ2" s="20">
        <f t="shared" ref="CZ2:CZ25" si="6">P2/B2*100</f>
        <v>76.415314410592643</v>
      </c>
      <c r="DA2" s="20">
        <f t="shared" ref="DA2:DA25" si="7">C2/CB2*100</f>
        <v>19.455725884568771</v>
      </c>
      <c r="DB2" s="20">
        <f t="shared" ref="DB2:DB25" si="8">P2/CK2*100</f>
        <v>86.096804594510573</v>
      </c>
      <c r="DC2" s="23">
        <f t="shared" ref="DC2:DC25" si="9">B2/CN2</f>
        <v>1267452.2830855472</v>
      </c>
      <c r="DD2" s="20">
        <f t="shared" ref="DD2:DD25" si="10">C2/O2*100</f>
        <v>83.434121469040292</v>
      </c>
      <c r="DE2" s="20">
        <f>(CL2-CM2)/CL2*100</f>
        <v>2.6019504118951846</v>
      </c>
      <c r="DF2" s="20">
        <f t="shared" ref="DF2:DF25" si="11">CP2/(C2+H2)*100</f>
        <v>0</v>
      </c>
    </row>
    <row r="3" spans="1:110" ht="15" x14ac:dyDescent="0.25">
      <c r="A3" s="35" t="s">
        <v>64</v>
      </c>
      <c r="B3" s="14">
        <v>1648088618</v>
      </c>
      <c r="C3" s="14">
        <v>227005674</v>
      </c>
      <c r="D3" s="14">
        <v>160715306</v>
      </c>
      <c r="E3" s="14">
        <v>1149527</v>
      </c>
      <c r="F3" s="14">
        <v>33567156</v>
      </c>
      <c r="G3" s="14">
        <v>19950280</v>
      </c>
      <c r="H3" s="14">
        <v>35067905.310000002</v>
      </c>
      <c r="I3" s="29">
        <f t="shared" ref="I3:I25" si="12">SUM(J3:M3)</f>
        <v>35067905.310000002</v>
      </c>
      <c r="J3" s="14">
        <v>3005079.54</v>
      </c>
      <c r="K3" s="14">
        <v>1472681.68</v>
      </c>
      <c r="L3" s="14">
        <v>829220.21</v>
      </c>
      <c r="M3" s="14">
        <v>29760923.879999999</v>
      </c>
      <c r="N3" s="14">
        <v>182029</v>
      </c>
      <c r="O3" s="14">
        <v>264810321</v>
      </c>
      <c r="P3" s="14">
        <v>1381584433</v>
      </c>
      <c r="Q3" s="14">
        <v>347864200</v>
      </c>
      <c r="R3" s="29">
        <f t="shared" ref="R3:R25" si="13">S3+T3</f>
        <v>347864200</v>
      </c>
      <c r="S3" s="14">
        <v>339997400</v>
      </c>
      <c r="T3" s="14">
        <v>7866800</v>
      </c>
      <c r="U3" s="14">
        <v>1017476090.76</v>
      </c>
      <c r="V3" s="14">
        <v>805833692.64999998</v>
      </c>
      <c r="W3" s="14">
        <v>98690620.810000002</v>
      </c>
      <c r="X3" s="14">
        <v>26791714.02</v>
      </c>
      <c r="Y3" s="14">
        <v>20948872.84</v>
      </c>
      <c r="Z3" s="14">
        <v>0</v>
      </c>
      <c r="AA3" s="14">
        <v>0</v>
      </c>
      <c r="AB3" s="14">
        <v>4348100</v>
      </c>
      <c r="AC3" s="14">
        <v>0</v>
      </c>
      <c r="AD3" s="14">
        <v>242939.87</v>
      </c>
      <c r="AE3" s="14">
        <v>23949000</v>
      </c>
      <c r="AF3" s="14">
        <v>0</v>
      </c>
      <c r="AG3" s="14">
        <v>2454870.31</v>
      </c>
      <c r="AH3" s="14">
        <v>5789412.2800000003</v>
      </c>
      <c r="AI3" s="14">
        <v>732443</v>
      </c>
      <c r="AJ3" s="14">
        <v>0</v>
      </c>
      <c r="AK3" s="14">
        <v>27694424.98</v>
      </c>
      <c r="AL3" s="29">
        <f t="shared" si="0"/>
        <v>1017476090.76</v>
      </c>
      <c r="AM3" s="14">
        <v>1646394754.6500001</v>
      </c>
      <c r="AN3" s="14">
        <v>0</v>
      </c>
      <c r="AO3" s="14">
        <v>0</v>
      </c>
      <c r="AP3" s="14">
        <v>0</v>
      </c>
      <c r="AQ3" s="14">
        <v>0</v>
      </c>
      <c r="AR3" s="14">
        <v>1254900</v>
      </c>
      <c r="AS3" s="14">
        <v>0</v>
      </c>
      <c r="AT3" s="14">
        <v>0</v>
      </c>
      <c r="AU3" s="14">
        <v>438963.75</v>
      </c>
      <c r="AV3" s="14">
        <v>0</v>
      </c>
      <c r="AW3" s="14">
        <v>4343800</v>
      </c>
      <c r="AX3" s="14">
        <v>203769617.72999999</v>
      </c>
      <c r="AY3" s="29">
        <f t="shared" ref="AY3:AY25" si="14">SUM(AZ3:BH3)</f>
        <v>203769617.72999999</v>
      </c>
      <c r="AZ3" s="14">
        <v>0</v>
      </c>
      <c r="BA3" s="14">
        <v>0</v>
      </c>
      <c r="BB3" s="14">
        <v>30174270.5</v>
      </c>
      <c r="BC3" s="14">
        <v>20942916.75</v>
      </c>
      <c r="BD3" s="14">
        <v>39903719.780000001</v>
      </c>
      <c r="BE3" s="14">
        <v>0</v>
      </c>
      <c r="BF3" s="14">
        <v>77719359.299999997</v>
      </c>
      <c r="BG3" s="14">
        <v>7328860.3799999999</v>
      </c>
      <c r="BH3" s="14">
        <v>27700491.020000003</v>
      </c>
      <c r="BI3" s="14">
        <v>258502161</v>
      </c>
      <c r="BJ3" s="29">
        <f t="shared" ref="BJ3:BJ13" si="15">SUM(BK3:BN3)</f>
        <v>258502161.81</v>
      </c>
      <c r="BK3" s="14">
        <v>63915710.880000003</v>
      </c>
      <c r="BL3" s="14">
        <v>110144736.53</v>
      </c>
      <c r="BM3" s="14">
        <v>0</v>
      </c>
      <c r="BN3" s="14">
        <v>84441714.399999991</v>
      </c>
      <c r="BO3" s="14">
        <v>37500528</v>
      </c>
      <c r="BP3" s="14">
        <v>23363381.66</v>
      </c>
      <c r="BQ3" s="14">
        <v>14137146.34</v>
      </c>
      <c r="BR3" s="14">
        <v>0</v>
      </c>
      <c r="BS3" s="14">
        <v>31335808</v>
      </c>
      <c r="BT3" s="14">
        <v>1751295</v>
      </c>
      <c r="BU3" s="14">
        <v>11522531</v>
      </c>
      <c r="BV3" s="14">
        <v>29505070</v>
      </c>
      <c r="BW3" s="14">
        <v>2030338</v>
      </c>
      <c r="BX3" s="14">
        <v>1302791</v>
      </c>
      <c r="BY3" s="14">
        <v>26837758</v>
      </c>
      <c r="BZ3" s="14">
        <v>6344431</v>
      </c>
      <c r="CA3" s="14">
        <v>1316112</v>
      </c>
      <c r="CB3" s="14">
        <v>1644575608</v>
      </c>
      <c r="CC3" s="14">
        <v>0</v>
      </c>
      <c r="CD3" s="14">
        <v>-15670101</v>
      </c>
      <c r="CE3" s="14"/>
      <c r="CF3" s="14"/>
      <c r="CG3" s="14">
        <v>1537985189</v>
      </c>
      <c r="CH3" s="14">
        <v>106590417</v>
      </c>
      <c r="CI3" s="14">
        <v>-2018144</v>
      </c>
      <c r="CJ3" s="14"/>
      <c r="CK3" s="14">
        <v>1474931504</v>
      </c>
      <c r="CL3" s="14">
        <v>1640175774</v>
      </c>
      <c r="CM3" s="14">
        <v>1648088618</v>
      </c>
      <c r="CN3" s="14">
        <v>1037.2</v>
      </c>
      <c r="CO3" s="14">
        <v>2018144.17</v>
      </c>
      <c r="CP3" s="14">
        <v>0</v>
      </c>
      <c r="CQ3" s="20">
        <f t="shared" si="1"/>
        <v>0.21315674179360178</v>
      </c>
      <c r="CR3" s="20"/>
      <c r="CS3" s="20"/>
      <c r="CT3" s="20">
        <f t="shared" si="2"/>
        <v>-4.8685243779601208</v>
      </c>
      <c r="CU3" s="21">
        <f t="shared" si="3"/>
        <v>-584.56832702481472</v>
      </c>
      <c r="CV3" s="20"/>
      <c r="CW3" s="23">
        <f t="shared" si="4"/>
        <v>-1332917.4958445816</v>
      </c>
      <c r="CX3" s="23">
        <f t="shared" ref="CX3:CX25" si="16">CO3/CN3</f>
        <v>1945.7618299267256</v>
      </c>
      <c r="CY3" s="20">
        <f t="shared" si="5"/>
        <v>15.901667935067312</v>
      </c>
      <c r="CZ3" s="20">
        <f t="shared" si="6"/>
        <v>83.829499088258373</v>
      </c>
      <c r="DA3" s="20">
        <f t="shared" si="7"/>
        <v>13.803298121152723</v>
      </c>
      <c r="DB3" s="20">
        <f t="shared" si="8"/>
        <v>93.67109111529291</v>
      </c>
      <c r="DC3" s="23">
        <f t="shared" si="9"/>
        <v>1588978.6135750096</v>
      </c>
      <c r="DD3" s="20">
        <f t="shared" si="10"/>
        <v>85.723877053870567</v>
      </c>
      <c r="DE3" s="20">
        <f t="shared" ref="DE3:DE25" si="17">(CL3-CM3)/CL3*100</f>
        <v>-0.48243878036940202</v>
      </c>
      <c r="DF3" s="20">
        <f t="shared" si="11"/>
        <v>0</v>
      </c>
    </row>
    <row r="4" spans="1:110" x14ac:dyDescent="0.3">
      <c r="A4" s="36" t="s">
        <v>1</v>
      </c>
      <c r="B4" s="14">
        <v>4236160292</v>
      </c>
      <c r="C4" s="14">
        <v>1535183208</v>
      </c>
      <c r="D4" s="14">
        <v>1101179744</v>
      </c>
      <c r="E4" s="14">
        <v>5461302</v>
      </c>
      <c r="F4" s="14">
        <v>58032653</v>
      </c>
      <c r="G4" s="14">
        <v>325107434</v>
      </c>
      <c r="H4" s="14">
        <v>112316199.86</v>
      </c>
      <c r="I4" s="29">
        <f t="shared" si="12"/>
        <v>112316199.86</v>
      </c>
      <c r="J4" s="14">
        <v>9129066.3599999994</v>
      </c>
      <c r="K4" s="14">
        <v>2307852.84</v>
      </c>
      <c r="L4" s="14">
        <v>2310710.4300000002</v>
      </c>
      <c r="M4" s="14">
        <v>98568570.230000004</v>
      </c>
      <c r="N4" s="14">
        <v>127257</v>
      </c>
      <c r="O4" s="14">
        <v>1816498928</v>
      </c>
      <c r="P4" s="14">
        <v>2415193426</v>
      </c>
      <c r="Q4" s="14">
        <v>183304700</v>
      </c>
      <c r="R4" s="29">
        <f t="shared" si="13"/>
        <v>183304700</v>
      </c>
      <c r="S4" s="14">
        <v>158621300</v>
      </c>
      <c r="T4" s="14">
        <v>24683400</v>
      </c>
      <c r="U4" s="14">
        <v>2213412908.25</v>
      </c>
      <c r="V4" s="14">
        <v>1534529210.05</v>
      </c>
      <c r="W4" s="14">
        <v>438894844.30000001</v>
      </c>
      <c r="X4" s="14">
        <v>115268635.19</v>
      </c>
      <c r="Y4" s="14">
        <v>17446655.649999999</v>
      </c>
      <c r="Z4" s="14">
        <v>0</v>
      </c>
      <c r="AA4" s="14">
        <v>0</v>
      </c>
      <c r="AB4" s="14">
        <v>38557558.439999998</v>
      </c>
      <c r="AC4" s="14">
        <v>0</v>
      </c>
      <c r="AD4" s="14">
        <v>2485469</v>
      </c>
      <c r="AE4" s="14">
        <v>0</v>
      </c>
      <c r="AF4" s="14">
        <v>0</v>
      </c>
      <c r="AG4" s="14">
        <v>5181439.13</v>
      </c>
      <c r="AH4" s="14">
        <v>18604074.620000001</v>
      </c>
      <c r="AI4" s="14">
        <v>524810.98</v>
      </c>
      <c r="AJ4" s="14">
        <v>50000</v>
      </c>
      <c r="AK4" s="14">
        <v>41870210.890000001</v>
      </c>
      <c r="AL4" s="29">
        <f t="shared" si="0"/>
        <v>2213412908.25</v>
      </c>
      <c r="AM4" s="14">
        <v>4231692354.9200001</v>
      </c>
      <c r="AN4" s="14">
        <v>0</v>
      </c>
      <c r="AO4" s="14">
        <v>0</v>
      </c>
      <c r="AP4" s="14">
        <v>0</v>
      </c>
      <c r="AQ4" s="14">
        <v>0</v>
      </c>
      <c r="AR4" s="14">
        <v>0</v>
      </c>
      <c r="AS4" s="14">
        <v>3169243</v>
      </c>
      <c r="AT4" s="14">
        <v>0</v>
      </c>
      <c r="AU4" s="14">
        <v>1298694.46</v>
      </c>
      <c r="AV4" s="14">
        <v>0</v>
      </c>
      <c r="AW4" s="14">
        <v>9710211</v>
      </c>
      <c r="AX4" s="14">
        <v>480387549.26999998</v>
      </c>
      <c r="AY4" s="29">
        <f t="shared" si="14"/>
        <v>480387549.26999998</v>
      </c>
      <c r="AZ4" s="14">
        <v>0</v>
      </c>
      <c r="BA4" s="14">
        <v>0</v>
      </c>
      <c r="BB4" s="14">
        <v>61326750.259999998</v>
      </c>
      <c r="BC4" s="14">
        <v>18410086.5</v>
      </c>
      <c r="BD4" s="14">
        <v>156824043.24000001</v>
      </c>
      <c r="BE4" s="14">
        <v>0</v>
      </c>
      <c r="BF4" s="14">
        <v>128176961.58</v>
      </c>
      <c r="BG4" s="14">
        <v>17743058.030000001</v>
      </c>
      <c r="BH4" s="14">
        <v>97906649.659999996</v>
      </c>
      <c r="BI4" s="14">
        <v>856175112.08000004</v>
      </c>
      <c r="BJ4" s="29">
        <f t="shared" si="15"/>
        <v>856175112.07999992</v>
      </c>
      <c r="BK4" s="14">
        <v>172562428.09</v>
      </c>
      <c r="BL4" s="14">
        <v>402069670.81</v>
      </c>
      <c r="BM4" s="14">
        <v>0</v>
      </c>
      <c r="BN4" s="14">
        <v>281543013.18000001</v>
      </c>
      <c r="BO4" s="14">
        <v>141381044</v>
      </c>
      <c r="BP4" s="14">
        <v>90840666.359999999</v>
      </c>
      <c r="BQ4" s="14">
        <v>50540377.640000001</v>
      </c>
      <c r="BR4" s="14">
        <v>1124267</v>
      </c>
      <c r="BS4" s="14">
        <v>98685220</v>
      </c>
      <c r="BT4" s="14">
        <v>4843446</v>
      </c>
      <c r="BU4" s="14">
        <v>17044845</v>
      </c>
      <c r="BV4" s="14">
        <v>24341269</v>
      </c>
      <c r="BW4" s="14">
        <v>0</v>
      </c>
      <c r="BX4" s="14">
        <v>1217985</v>
      </c>
      <c r="BY4" s="14">
        <v>57828270</v>
      </c>
      <c r="BZ4" s="14">
        <v>17539471</v>
      </c>
      <c r="CA4" s="14">
        <v>34919246</v>
      </c>
      <c r="CB4" s="14">
        <v>4129942880</v>
      </c>
      <c r="CC4" s="14">
        <v>0</v>
      </c>
      <c r="CD4" s="14">
        <v>-2432963909</v>
      </c>
      <c r="CE4" s="14"/>
      <c r="CF4" s="14"/>
      <c r="CG4" s="14">
        <v>3729394093</v>
      </c>
      <c r="CH4" s="14">
        <v>400548785</v>
      </c>
      <c r="CI4" s="14">
        <v>-104954182</v>
      </c>
      <c r="CJ4" s="14"/>
      <c r="CK4" s="14">
        <v>3547801031</v>
      </c>
      <c r="CL4" s="14">
        <v>4235270174</v>
      </c>
      <c r="CM4" s="14">
        <v>4236160292</v>
      </c>
      <c r="CN4" s="14">
        <v>3336.5</v>
      </c>
      <c r="CO4" s="14">
        <v>104954182.18000001</v>
      </c>
      <c r="CP4" s="14">
        <v>0</v>
      </c>
      <c r="CQ4" s="20">
        <f t="shared" si="1"/>
        <v>2.5073983673514872</v>
      </c>
      <c r="CR4" s="20"/>
      <c r="CS4" s="20"/>
      <c r="CT4" s="20">
        <f t="shared" si="2"/>
        <v>-1.263669458821993</v>
      </c>
      <c r="CU4" s="21">
        <f t="shared" si="3"/>
        <v>-3146.5579732352639</v>
      </c>
      <c r="CV4" s="20"/>
      <c r="CW4" s="23">
        <f t="shared" si="4"/>
        <v>-744026.21613667032</v>
      </c>
      <c r="CX4" s="23">
        <f t="shared" si="16"/>
        <v>31456.37110145362</v>
      </c>
      <c r="CY4" s="20">
        <f t="shared" si="5"/>
        <v>38.891337775185391</v>
      </c>
      <c r="CZ4" s="20">
        <f t="shared" si="6"/>
        <v>57.013740262876723</v>
      </c>
      <c r="DA4" s="20">
        <f t="shared" si="7"/>
        <v>37.172020354915901</v>
      </c>
      <c r="DB4" s="20">
        <f t="shared" si="8"/>
        <v>68.075785673900725</v>
      </c>
      <c r="DC4" s="23">
        <f t="shared" si="9"/>
        <v>1269641.9277686197</v>
      </c>
      <c r="DD4" s="20">
        <f t="shared" si="10"/>
        <v>84.513301072534404</v>
      </c>
      <c r="DE4" s="20">
        <f t="shared" si="17"/>
        <v>-2.1016793815524838E-2</v>
      </c>
      <c r="DF4" s="20">
        <f t="shared" si="11"/>
        <v>0</v>
      </c>
    </row>
    <row r="5" spans="1:110" s="3" customFormat="1" x14ac:dyDescent="0.3">
      <c r="A5" s="36" t="s">
        <v>2</v>
      </c>
      <c r="B5" s="14">
        <v>2870504702.2799997</v>
      </c>
      <c r="C5" s="14">
        <v>1857144750.3999999</v>
      </c>
      <c r="D5" s="14">
        <v>1329598501.3499999</v>
      </c>
      <c r="E5" s="14">
        <v>26135812.260000002</v>
      </c>
      <c r="F5" s="14">
        <v>44750336.729999997</v>
      </c>
      <c r="G5" s="14">
        <v>258765268.50999999</v>
      </c>
      <c r="H5" s="14">
        <v>183532192.19</v>
      </c>
      <c r="I5" s="29">
        <f t="shared" si="12"/>
        <v>183532192.19</v>
      </c>
      <c r="J5" s="14">
        <v>7894703.3100000005</v>
      </c>
      <c r="K5" s="14">
        <v>6282645.4500000002</v>
      </c>
      <c r="L5" s="14">
        <v>1448920.76</v>
      </c>
      <c r="M5" s="14">
        <v>167905922.66999999</v>
      </c>
      <c r="N5" s="14">
        <v>28169523.280000001</v>
      </c>
      <c r="O5" s="14">
        <v>2226635912.0100002</v>
      </c>
      <c r="P5" s="14">
        <v>637294723.92000008</v>
      </c>
      <c r="Q5" s="14">
        <v>490266400</v>
      </c>
      <c r="R5" s="29">
        <f t="shared" si="13"/>
        <v>490266400</v>
      </c>
      <c r="S5" s="14">
        <v>490266400</v>
      </c>
      <c r="T5" s="14">
        <v>0</v>
      </c>
      <c r="U5" s="14">
        <v>76220176.479999989</v>
      </c>
      <c r="V5" s="14">
        <v>0</v>
      </c>
      <c r="W5" s="14">
        <v>0</v>
      </c>
      <c r="X5" s="14">
        <v>0</v>
      </c>
      <c r="Y5" s="14">
        <v>0</v>
      </c>
      <c r="Z5" s="14">
        <v>0</v>
      </c>
      <c r="AA5" s="14">
        <v>3000000</v>
      </c>
      <c r="AB5" s="14">
        <v>0</v>
      </c>
      <c r="AC5" s="14">
        <v>40000000</v>
      </c>
      <c r="AD5" s="14">
        <v>0</v>
      </c>
      <c r="AE5" s="14">
        <v>25828637.420000002</v>
      </c>
      <c r="AF5" s="14">
        <v>3020878.32</v>
      </c>
      <c r="AG5" s="14">
        <v>0</v>
      </c>
      <c r="AH5" s="14">
        <v>0</v>
      </c>
      <c r="AI5" s="14">
        <v>0</v>
      </c>
      <c r="AJ5" s="14">
        <v>0</v>
      </c>
      <c r="AK5" s="14">
        <v>4370660.74</v>
      </c>
      <c r="AL5" s="29">
        <f t="shared" si="0"/>
        <v>76220176.479999989</v>
      </c>
      <c r="AM5" s="14">
        <v>2863930635.9299998</v>
      </c>
      <c r="AN5" s="14">
        <v>0</v>
      </c>
      <c r="AO5" s="14">
        <v>0</v>
      </c>
      <c r="AP5" s="14">
        <v>0</v>
      </c>
      <c r="AQ5" s="14">
        <v>0</v>
      </c>
      <c r="AR5" s="14">
        <v>0</v>
      </c>
      <c r="AS5" s="14">
        <v>0</v>
      </c>
      <c r="AT5" s="14">
        <v>6064360.5999999996</v>
      </c>
      <c r="AU5" s="14">
        <v>509705.75</v>
      </c>
      <c r="AV5" s="14">
        <v>0</v>
      </c>
      <c r="AW5" s="14">
        <v>17912685.489999998</v>
      </c>
      <c r="AX5" s="14">
        <v>557554199.14999998</v>
      </c>
      <c r="AY5" s="29">
        <f t="shared" si="14"/>
        <v>557554199.14999998</v>
      </c>
      <c r="AZ5" s="14">
        <v>0</v>
      </c>
      <c r="BA5" s="14">
        <v>740331.2</v>
      </c>
      <c r="BB5" s="14">
        <v>46432946.419999994</v>
      </c>
      <c r="BC5" s="14">
        <v>43789334.719999999</v>
      </c>
      <c r="BD5" s="14">
        <v>211496026.86000001</v>
      </c>
      <c r="BE5" s="14">
        <v>30354</v>
      </c>
      <c r="BF5" s="14">
        <v>152418686.67999998</v>
      </c>
      <c r="BG5" s="14">
        <v>14456402.040000001</v>
      </c>
      <c r="BH5" s="14">
        <v>88190117.229999959</v>
      </c>
      <c r="BI5" s="14">
        <v>1225533624.6800001</v>
      </c>
      <c r="BJ5" s="29">
        <f t="shared" si="15"/>
        <v>1225533624.6800001</v>
      </c>
      <c r="BK5" s="14">
        <v>37879912.800000004</v>
      </c>
      <c r="BL5" s="14">
        <v>687825467.8599999</v>
      </c>
      <c r="BM5" s="14">
        <v>0</v>
      </c>
      <c r="BN5" s="14">
        <v>499828244.02000022</v>
      </c>
      <c r="BO5" s="14">
        <v>269694783.63</v>
      </c>
      <c r="BP5" s="14">
        <v>197119044.86000001</v>
      </c>
      <c r="BQ5" s="14">
        <v>72575738.769999981</v>
      </c>
      <c r="BR5" s="14">
        <v>37244365.799999997</v>
      </c>
      <c r="BS5" s="14">
        <v>122309553.89</v>
      </c>
      <c r="BT5" s="14">
        <v>7345461.4800000004</v>
      </c>
      <c r="BU5" s="14">
        <v>21873964.030000001</v>
      </c>
      <c r="BV5" s="14">
        <v>71594280.609999999</v>
      </c>
      <c r="BW5" s="14">
        <v>316041</v>
      </c>
      <c r="BX5" s="14">
        <v>2444205.69</v>
      </c>
      <c r="BY5" s="14">
        <v>4979532.47</v>
      </c>
      <c r="BZ5" s="14">
        <v>11492257.74</v>
      </c>
      <c r="CA5" s="14">
        <v>31879543.609999999</v>
      </c>
      <c r="CB5" s="14">
        <v>6362637572.0199995</v>
      </c>
      <c r="CC5" s="14">
        <v>0</v>
      </c>
      <c r="CD5" s="14">
        <v>-156491494.68000001</v>
      </c>
      <c r="CE5" s="17"/>
      <c r="CF5" s="17"/>
      <c r="CG5" s="58"/>
      <c r="CH5" s="58"/>
      <c r="CI5" s="14">
        <v>-156491494.68000001</v>
      </c>
      <c r="CJ5" s="17"/>
      <c r="CK5" s="14">
        <v>2353140102.1399999</v>
      </c>
      <c r="CL5" s="58"/>
      <c r="CM5" s="14">
        <v>2870504702.2799997</v>
      </c>
      <c r="CN5" s="14">
        <v>4433</v>
      </c>
      <c r="CO5" s="14">
        <v>156491494.68000001</v>
      </c>
      <c r="CP5" s="14">
        <v>0</v>
      </c>
      <c r="CQ5" s="20">
        <f t="shared" si="1"/>
        <v>100</v>
      </c>
      <c r="CR5" s="22"/>
      <c r="CS5" s="22"/>
      <c r="CT5" s="20">
        <f t="shared" si="2"/>
        <v>1</v>
      </c>
      <c r="CU5" s="21">
        <f t="shared" si="3"/>
        <v>1</v>
      </c>
      <c r="CV5" s="22"/>
      <c r="CW5" s="23">
        <f t="shared" si="4"/>
        <v>460337.68161290319</v>
      </c>
      <c r="CX5" s="23">
        <f t="shared" si="16"/>
        <v>35301.487633656667</v>
      </c>
      <c r="CY5" s="20">
        <f t="shared" si="5"/>
        <v>71.091224514250769</v>
      </c>
      <c r="CZ5" s="20">
        <f t="shared" si="6"/>
        <v>22.201486847027503</v>
      </c>
      <c r="DA5" s="20">
        <f t="shared" si="7"/>
        <v>29.188284408448499</v>
      </c>
      <c r="DB5" s="20">
        <f t="shared" si="8"/>
        <v>27.082736099751543</v>
      </c>
      <c r="DC5" s="23">
        <f t="shared" si="9"/>
        <v>647530.95020979014</v>
      </c>
      <c r="DD5" s="20">
        <f t="shared" si="10"/>
        <v>83.405856358597134</v>
      </c>
      <c r="DE5" s="20" t="e">
        <f t="shared" si="17"/>
        <v>#DIV/0!</v>
      </c>
      <c r="DF5" s="20">
        <f t="shared" si="11"/>
        <v>0</v>
      </c>
    </row>
    <row r="6" spans="1:110" s="12" customFormat="1" x14ac:dyDescent="0.3">
      <c r="A6" s="36" t="s">
        <v>3</v>
      </c>
      <c r="B6" s="14">
        <v>804740972.88999999</v>
      </c>
      <c r="C6" s="14">
        <v>319095427.11000001</v>
      </c>
      <c r="D6" s="14">
        <v>242459527.06</v>
      </c>
      <c r="E6" s="14">
        <v>2449813.39</v>
      </c>
      <c r="F6" s="14">
        <v>20248526.379999999</v>
      </c>
      <c r="G6" s="14">
        <v>39695881.109999999</v>
      </c>
      <c r="H6" s="14">
        <v>72270725.060000002</v>
      </c>
      <c r="I6" s="29">
        <f t="shared" si="12"/>
        <v>72270725.060000002</v>
      </c>
      <c r="J6" s="14">
        <v>1280080.45</v>
      </c>
      <c r="K6" s="14">
        <v>3934704.82</v>
      </c>
      <c r="L6" s="14">
        <v>617871.71</v>
      </c>
      <c r="M6" s="14">
        <v>66438068.079999998</v>
      </c>
      <c r="N6" s="14">
        <v>1910352.07</v>
      </c>
      <c r="O6" s="14">
        <v>396890030.08999997</v>
      </c>
      <c r="P6" s="14">
        <v>407850942.80000001</v>
      </c>
      <c r="Q6" s="14">
        <v>401580500</v>
      </c>
      <c r="R6" s="29">
        <f t="shared" si="13"/>
        <v>401580500</v>
      </c>
      <c r="S6" s="14">
        <v>398213400</v>
      </c>
      <c r="T6" s="14">
        <v>3367100</v>
      </c>
      <c r="U6" s="14">
        <v>3773075.71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2126400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1646675.71</v>
      </c>
      <c r="AL6" s="29">
        <f t="shared" si="0"/>
        <v>3773075.71</v>
      </c>
      <c r="AM6" s="14">
        <v>804740972.88999999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4889089.13</v>
      </c>
      <c r="AX6" s="14">
        <v>228113963.72999999</v>
      </c>
      <c r="AY6" s="29">
        <f t="shared" si="14"/>
        <v>228113963.72999999</v>
      </c>
      <c r="AZ6" s="14">
        <v>0</v>
      </c>
      <c r="BA6" s="14">
        <v>0</v>
      </c>
      <c r="BB6" s="14">
        <v>11367138.77</v>
      </c>
      <c r="BC6" s="14">
        <v>22718596.5</v>
      </c>
      <c r="BD6" s="14">
        <v>71915689.780000001</v>
      </c>
      <c r="BE6" s="14">
        <v>0</v>
      </c>
      <c r="BF6" s="14">
        <v>93559780.450000003</v>
      </c>
      <c r="BG6" s="14">
        <v>7236831.7000000002</v>
      </c>
      <c r="BH6" s="14">
        <v>21315926.529999997</v>
      </c>
      <c r="BI6" s="14">
        <v>353996249.13</v>
      </c>
      <c r="BJ6" s="29">
        <f t="shared" si="15"/>
        <v>353996249.13</v>
      </c>
      <c r="BK6" s="14">
        <v>94887569.280000001</v>
      </c>
      <c r="BL6" s="14">
        <v>127656388.12</v>
      </c>
      <c r="BM6" s="14">
        <v>0</v>
      </c>
      <c r="BN6" s="14">
        <v>131452291.72999999</v>
      </c>
      <c r="BO6" s="14">
        <v>93797598.219999999</v>
      </c>
      <c r="BP6" s="14">
        <v>50360934.869999997</v>
      </c>
      <c r="BQ6" s="14">
        <v>43436663.350000001</v>
      </c>
      <c r="BR6" s="14">
        <v>0</v>
      </c>
      <c r="BS6" s="14">
        <v>34499379.119999997</v>
      </c>
      <c r="BT6" s="14">
        <v>945470.25</v>
      </c>
      <c r="BU6" s="14">
        <v>14735379.51</v>
      </c>
      <c r="BV6" s="14">
        <v>6727185.8099999996</v>
      </c>
      <c r="BW6" s="14">
        <v>936000</v>
      </c>
      <c r="BX6" s="14">
        <v>260050.43</v>
      </c>
      <c r="BY6" s="14">
        <v>17499985.329999998</v>
      </c>
      <c r="BZ6" s="14">
        <v>1179840.6100000001</v>
      </c>
      <c r="CA6" s="14">
        <v>2754652.82</v>
      </c>
      <c r="CB6" s="14">
        <v>801633359.90999997</v>
      </c>
      <c r="CC6" s="14">
        <v>0</v>
      </c>
      <c r="CD6" s="14">
        <v>-34379144.479999997</v>
      </c>
      <c r="CE6" s="14"/>
      <c r="CF6" s="14"/>
      <c r="CG6" s="14">
        <v>755754118.89999998</v>
      </c>
      <c r="CH6" s="14">
        <v>45879241.010000005</v>
      </c>
      <c r="CI6" s="14">
        <v>-3096432.98</v>
      </c>
      <c r="CJ6" s="14"/>
      <c r="CK6" s="14">
        <v>706724925.71000004</v>
      </c>
      <c r="CL6" s="14">
        <v>783199004</v>
      </c>
      <c r="CM6" s="14">
        <v>804740972.88999999</v>
      </c>
      <c r="CN6" s="14">
        <v>1279</v>
      </c>
      <c r="CO6" s="14">
        <v>3096432.98</v>
      </c>
      <c r="CP6" s="14">
        <v>0</v>
      </c>
      <c r="CQ6" s="20">
        <f t="shared" si="1"/>
        <v>0.3861631362996083</v>
      </c>
      <c r="CR6" s="20"/>
      <c r="CS6" s="20"/>
      <c r="CT6" s="20">
        <f t="shared" si="2"/>
        <v>-0.93106663596119732</v>
      </c>
      <c r="CU6" s="21">
        <f t="shared" si="3"/>
        <v>-23.016118144128271</v>
      </c>
      <c r="CV6" s="20"/>
      <c r="CW6" s="23">
        <f t="shared" si="4"/>
        <v>-320771.85906176694</v>
      </c>
      <c r="CX6" s="23">
        <f t="shared" si="16"/>
        <v>2420.9796559812353</v>
      </c>
      <c r="CY6" s="20">
        <f t="shared" si="5"/>
        <v>48.632561949035477</v>
      </c>
      <c r="CZ6" s="20">
        <f t="shared" si="6"/>
        <v>50.681021165769465</v>
      </c>
      <c r="DA6" s="20">
        <f t="shared" si="7"/>
        <v>39.805657182957695</v>
      </c>
      <c r="DB6" s="20">
        <f t="shared" si="8"/>
        <v>57.709998326471791</v>
      </c>
      <c r="DC6" s="23">
        <f t="shared" si="9"/>
        <v>629195.44401094608</v>
      </c>
      <c r="DD6" s="20">
        <f t="shared" si="10"/>
        <v>80.39895258584373</v>
      </c>
      <c r="DE6" s="20">
        <f t="shared" si="17"/>
        <v>-2.7505102509042501</v>
      </c>
      <c r="DF6" s="20">
        <f t="shared" si="11"/>
        <v>0</v>
      </c>
    </row>
    <row r="7" spans="1:110" s="12" customFormat="1" ht="15" x14ac:dyDescent="0.25">
      <c r="A7" s="36" t="s">
        <v>4</v>
      </c>
      <c r="B7" s="14">
        <v>663014718.78999996</v>
      </c>
      <c r="C7" s="14">
        <v>240856016.00999999</v>
      </c>
      <c r="D7" s="14">
        <v>182333457.44</v>
      </c>
      <c r="E7" s="14">
        <v>598334.71999999997</v>
      </c>
      <c r="F7" s="14">
        <v>23797418.219999999</v>
      </c>
      <c r="G7" s="14">
        <v>18224138.379999999</v>
      </c>
      <c r="H7" s="14">
        <v>38082591.359999999</v>
      </c>
      <c r="I7" s="29">
        <f t="shared" si="12"/>
        <v>38082591.359999999</v>
      </c>
      <c r="J7" s="14">
        <v>582692.34</v>
      </c>
      <c r="K7" s="14">
        <v>717481.16</v>
      </c>
      <c r="L7" s="14">
        <v>581519.44999999995</v>
      </c>
      <c r="M7" s="14">
        <v>36200898.409999996</v>
      </c>
      <c r="N7" s="14">
        <v>2363483</v>
      </c>
      <c r="O7" s="14">
        <v>284244853.55000001</v>
      </c>
      <c r="P7" s="14">
        <v>378409097.68000001</v>
      </c>
      <c r="Q7" s="14">
        <v>369520000</v>
      </c>
      <c r="R7" s="29">
        <f t="shared" si="13"/>
        <v>369520000</v>
      </c>
      <c r="S7" s="14">
        <v>369520000</v>
      </c>
      <c r="T7" s="14">
        <v>0</v>
      </c>
      <c r="U7" s="14">
        <v>7402097.6799999997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3807401.8</v>
      </c>
      <c r="AC7" s="14">
        <v>2064388.86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1530307.02</v>
      </c>
      <c r="AL7" s="29">
        <f t="shared" si="0"/>
        <v>7402097.6799999997</v>
      </c>
      <c r="AM7" s="14">
        <v>662653951.23000002</v>
      </c>
      <c r="AN7" s="14">
        <v>0</v>
      </c>
      <c r="AO7" s="14">
        <v>17223.599999999999</v>
      </c>
      <c r="AP7" s="14">
        <v>0</v>
      </c>
      <c r="AQ7" s="14">
        <v>0</v>
      </c>
      <c r="AR7" s="14">
        <v>0</v>
      </c>
      <c r="AS7" s="14">
        <v>343543.96</v>
      </c>
      <c r="AT7" s="14">
        <v>0</v>
      </c>
      <c r="AU7" s="14">
        <v>0</v>
      </c>
      <c r="AV7" s="14">
        <v>0</v>
      </c>
      <c r="AW7" s="14">
        <v>4012393.72</v>
      </c>
      <c r="AX7" s="14">
        <v>175619248</v>
      </c>
      <c r="AY7" s="29">
        <f t="shared" si="14"/>
        <v>175619248.00000003</v>
      </c>
      <c r="AZ7" s="14">
        <v>0</v>
      </c>
      <c r="BA7" s="14">
        <v>0</v>
      </c>
      <c r="BB7" s="14">
        <v>10514917.460000001</v>
      </c>
      <c r="BC7" s="14">
        <v>10561882.1</v>
      </c>
      <c r="BD7" s="14">
        <v>52306602.770000003</v>
      </c>
      <c r="BE7" s="14">
        <v>0</v>
      </c>
      <c r="BF7" s="14">
        <v>29770293.289999999</v>
      </c>
      <c r="BG7" s="14">
        <v>10835610.619999999</v>
      </c>
      <c r="BH7" s="14">
        <v>61629941.760000013</v>
      </c>
      <c r="BI7" s="14">
        <v>298213533.01999998</v>
      </c>
      <c r="BJ7" s="29">
        <f t="shared" si="15"/>
        <v>298213533.02000004</v>
      </c>
      <c r="BK7" s="14">
        <v>91099962.079999998</v>
      </c>
      <c r="BL7" s="14">
        <v>119317843.59999999</v>
      </c>
      <c r="BM7" s="14">
        <v>0</v>
      </c>
      <c r="BN7" s="14">
        <v>87795727.340000018</v>
      </c>
      <c r="BO7" s="14">
        <v>64753532.509999998</v>
      </c>
      <c r="BP7" s="14">
        <v>25089924.170000002</v>
      </c>
      <c r="BQ7" s="14">
        <v>39663608.339999996</v>
      </c>
      <c r="BR7" s="14">
        <v>0</v>
      </c>
      <c r="BS7" s="14">
        <v>37169664.590000004</v>
      </c>
      <c r="BT7" s="14">
        <v>616428.26</v>
      </c>
      <c r="BU7" s="14">
        <v>18886048.25</v>
      </c>
      <c r="BV7" s="14">
        <v>12339472.77</v>
      </c>
      <c r="BW7" s="14">
        <v>1599995.6</v>
      </c>
      <c r="BX7" s="14">
        <v>0</v>
      </c>
      <c r="BY7" s="14">
        <v>20522939</v>
      </c>
      <c r="BZ7" s="14">
        <v>112368.01</v>
      </c>
      <c r="CA7" s="14">
        <v>198776.1</v>
      </c>
      <c r="CB7" s="14">
        <v>665671064.11000001</v>
      </c>
      <c r="CC7" s="14">
        <v>0</v>
      </c>
      <c r="CD7" s="14">
        <v>-13665941.33</v>
      </c>
      <c r="CE7" s="14"/>
      <c r="CF7" s="14"/>
      <c r="CG7" s="58"/>
      <c r="CH7" s="58"/>
      <c r="CI7" s="14">
        <v>17595069.120000001</v>
      </c>
      <c r="CJ7" s="14"/>
      <c r="CK7" s="14">
        <v>590526667.25</v>
      </c>
      <c r="CL7" s="14">
        <v>648859086</v>
      </c>
      <c r="CM7" s="14">
        <v>663014718.78999996</v>
      </c>
      <c r="CN7" s="14">
        <v>1247.4000000000001</v>
      </c>
      <c r="CO7" s="14">
        <v>-4500148.1100000003</v>
      </c>
      <c r="CP7" s="14">
        <v>0</v>
      </c>
      <c r="CQ7" s="20">
        <f t="shared" si="1"/>
        <v>100</v>
      </c>
      <c r="CR7" s="23"/>
      <c r="CS7" s="23"/>
      <c r="CT7" s="20">
        <f t="shared" si="2"/>
        <v>1</v>
      </c>
      <c r="CU7" s="21">
        <f t="shared" si="3"/>
        <v>1</v>
      </c>
      <c r="CV7" s="23"/>
      <c r="CW7" s="23">
        <f t="shared" si="4"/>
        <v>223616.00719095717</v>
      </c>
      <c r="CX7" s="23">
        <f t="shared" si="16"/>
        <v>-3607.6223424723426</v>
      </c>
      <c r="CY7" s="20">
        <f t="shared" si="5"/>
        <v>42.07125414637283</v>
      </c>
      <c r="CZ7" s="20">
        <f t="shared" si="6"/>
        <v>57.074011625352085</v>
      </c>
      <c r="DA7" s="20">
        <f t="shared" si="7"/>
        <v>36.182437392261249</v>
      </c>
      <c r="DB7" s="20">
        <f t="shared" si="8"/>
        <v>64.07993383977022</v>
      </c>
      <c r="DC7" s="23">
        <f t="shared" si="9"/>
        <v>531517.33108064765</v>
      </c>
      <c r="DD7" s="20">
        <f t="shared" si="10"/>
        <v>84.735400835544866</v>
      </c>
      <c r="DE7" s="20">
        <f t="shared" si="17"/>
        <v>-2.1816189516994702</v>
      </c>
      <c r="DF7" s="20">
        <f t="shared" si="11"/>
        <v>0</v>
      </c>
    </row>
    <row r="8" spans="1:110" ht="15" x14ac:dyDescent="0.25">
      <c r="A8" s="36" t="s">
        <v>5</v>
      </c>
      <c r="B8" s="14">
        <v>1234452753</v>
      </c>
      <c r="C8" s="14">
        <v>683917585</v>
      </c>
      <c r="D8" s="14">
        <v>522057549</v>
      </c>
      <c r="E8" s="14">
        <v>504126</v>
      </c>
      <c r="F8" s="14">
        <v>25285604</v>
      </c>
      <c r="G8" s="14">
        <v>109391763</v>
      </c>
      <c r="H8" s="14">
        <v>76663030.980000004</v>
      </c>
      <c r="I8" s="29">
        <f t="shared" si="12"/>
        <v>76663030.979999989</v>
      </c>
      <c r="J8" s="14">
        <v>1038256.29</v>
      </c>
      <c r="K8" s="14">
        <v>1299778.23</v>
      </c>
      <c r="L8" s="14">
        <v>1252420.94</v>
      </c>
      <c r="M8" s="14">
        <v>73072575.519999996</v>
      </c>
      <c r="N8" s="14">
        <v>11191</v>
      </c>
      <c r="O8" s="14">
        <v>804052748</v>
      </c>
      <c r="P8" s="14">
        <v>430400005</v>
      </c>
      <c r="Q8" s="14">
        <v>381691300</v>
      </c>
      <c r="R8" s="29">
        <f t="shared" si="13"/>
        <v>381691300</v>
      </c>
      <c r="S8" s="14">
        <v>381691300</v>
      </c>
      <c r="T8" s="14">
        <v>0</v>
      </c>
      <c r="U8" s="14">
        <v>33084650.02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9428035.9100000001</v>
      </c>
      <c r="AC8" s="14">
        <v>2987159.74</v>
      </c>
      <c r="AD8" s="14">
        <v>0</v>
      </c>
      <c r="AE8" s="14">
        <v>16771916.550000001</v>
      </c>
      <c r="AF8" s="14">
        <v>0</v>
      </c>
      <c r="AG8" s="14">
        <v>1612362.7</v>
      </c>
      <c r="AH8" s="14">
        <v>0</v>
      </c>
      <c r="AI8" s="14">
        <v>0</v>
      </c>
      <c r="AJ8" s="14">
        <v>0</v>
      </c>
      <c r="AK8" s="14">
        <v>2285175.12</v>
      </c>
      <c r="AL8" s="29">
        <f t="shared" si="0"/>
        <v>33084650.020000003</v>
      </c>
      <c r="AM8" s="14">
        <v>1234452753.79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12282197</v>
      </c>
      <c r="AX8" s="14">
        <v>346166827.83999997</v>
      </c>
      <c r="AY8" s="29">
        <f t="shared" si="14"/>
        <v>346166827.84000003</v>
      </c>
      <c r="AZ8" s="14">
        <v>0</v>
      </c>
      <c r="BA8" s="14">
        <v>0</v>
      </c>
      <c r="BB8" s="14">
        <v>65459065.93</v>
      </c>
      <c r="BC8" s="14">
        <v>20892270.02</v>
      </c>
      <c r="BD8" s="14">
        <v>140160456.08000001</v>
      </c>
      <c r="BE8" s="14">
        <v>0</v>
      </c>
      <c r="BF8" s="14">
        <v>59374414.159999996</v>
      </c>
      <c r="BG8" s="14">
        <v>17824277.649999999</v>
      </c>
      <c r="BH8" s="14">
        <v>42456344</v>
      </c>
      <c r="BI8" s="14">
        <v>508879168.56999999</v>
      </c>
      <c r="BJ8" s="29">
        <f t="shared" si="15"/>
        <v>303947017.20000005</v>
      </c>
      <c r="BK8" s="14">
        <v>89330113.560000002</v>
      </c>
      <c r="BL8" s="14">
        <v>115783158.55</v>
      </c>
      <c r="BM8" s="14">
        <v>0</v>
      </c>
      <c r="BN8" s="14">
        <v>98833745.090000004</v>
      </c>
      <c r="BO8" s="14">
        <v>137078663.06999999</v>
      </c>
      <c r="BP8" s="14">
        <v>80437478.120000005</v>
      </c>
      <c r="BQ8" s="14">
        <v>56641184.949999988</v>
      </c>
      <c r="BR8" s="14">
        <v>493191</v>
      </c>
      <c r="BS8" s="14">
        <v>47838533</v>
      </c>
      <c r="BT8" s="14">
        <v>1246864</v>
      </c>
      <c r="BU8" s="14">
        <v>23757785</v>
      </c>
      <c r="BV8" s="14">
        <v>39968912</v>
      </c>
      <c r="BW8" s="14">
        <v>1099990</v>
      </c>
      <c r="BX8" s="14">
        <v>0</v>
      </c>
      <c r="BY8" s="14">
        <v>41877979</v>
      </c>
      <c r="BZ8" s="14">
        <v>1081984</v>
      </c>
      <c r="CA8" s="14">
        <v>23673458</v>
      </c>
      <c r="CB8" s="14">
        <v>1219289683</v>
      </c>
      <c r="CC8" s="14">
        <v>0</v>
      </c>
      <c r="CD8" s="14">
        <v>-24186671</v>
      </c>
      <c r="CE8" s="14"/>
      <c r="CF8" s="14"/>
      <c r="CG8" s="14">
        <v>1095776019</v>
      </c>
      <c r="CH8" s="14">
        <v>123513663</v>
      </c>
      <c r="CI8" s="14">
        <v>-15305370</v>
      </c>
      <c r="CJ8" s="14"/>
      <c r="CK8" s="14">
        <v>1047793916</v>
      </c>
      <c r="CL8" s="14">
        <v>1250916474</v>
      </c>
      <c r="CM8" s="14">
        <v>1234452753</v>
      </c>
      <c r="CN8" s="14">
        <v>1801.3</v>
      </c>
      <c r="CO8" s="14">
        <v>15305370.1</v>
      </c>
      <c r="CP8" s="14">
        <v>0</v>
      </c>
      <c r="CQ8" s="20">
        <f t="shared" si="1"/>
        <v>1.2283233168017407</v>
      </c>
      <c r="CR8" s="20"/>
      <c r="CS8" s="20"/>
      <c r="CT8" s="20">
        <f t="shared" si="2"/>
        <v>-0.44070989449041409</v>
      </c>
      <c r="CU8" s="21">
        <f t="shared" si="3"/>
        <v>-11035.874542042713</v>
      </c>
      <c r="CV8" s="20"/>
      <c r="CW8" s="23">
        <f t="shared" si="4"/>
        <v>-254654.45290623439</v>
      </c>
      <c r="CX8" s="23">
        <f t="shared" si="16"/>
        <v>8496.8467773274861</v>
      </c>
      <c r="CY8" s="20">
        <f t="shared" si="5"/>
        <v>61.612776522359134</v>
      </c>
      <c r="CZ8" s="20">
        <f t="shared" si="6"/>
        <v>34.865652326833121</v>
      </c>
      <c r="DA8" s="20">
        <f t="shared" si="7"/>
        <v>56.091476417421639</v>
      </c>
      <c r="DB8" s="20">
        <f t="shared" si="8"/>
        <v>41.07678031220788</v>
      </c>
      <c r="DC8" s="23">
        <f t="shared" si="9"/>
        <v>685312.1373452507</v>
      </c>
      <c r="DD8" s="20">
        <f t="shared" si="10"/>
        <v>85.058795794327651</v>
      </c>
      <c r="DE8" s="20">
        <f t="shared" si="17"/>
        <v>1.3161327188660878</v>
      </c>
      <c r="DF8" s="20">
        <f t="shared" si="11"/>
        <v>0</v>
      </c>
    </row>
    <row r="9" spans="1:110" ht="15" x14ac:dyDescent="0.25">
      <c r="A9" s="35" t="s">
        <v>22</v>
      </c>
      <c r="B9" s="14">
        <v>799808655</v>
      </c>
      <c r="C9" s="14">
        <v>305710654</v>
      </c>
      <c r="D9" s="14">
        <v>214893636</v>
      </c>
      <c r="E9" s="14">
        <v>630857</v>
      </c>
      <c r="F9" s="14">
        <v>31133259</v>
      </c>
      <c r="G9" s="14">
        <v>42154786</v>
      </c>
      <c r="H9" s="14">
        <v>80180533.480000004</v>
      </c>
      <c r="I9" s="29">
        <f t="shared" si="12"/>
        <v>80180533.480000004</v>
      </c>
      <c r="J9" s="14">
        <v>8927814.7300000004</v>
      </c>
      <c r="K9" s="14">
        <v>2976319.14</v>
      </c>
      <c r="L9" s="14">
        <v>511047.56</v>
      </c>
      <c r="M9" s="14">
        <v>67765352.049999997</v>
      </c>
      <c r="N9" s="14">
        <v>1184951</v>
      </c>
      <c r="O9" s="14">
        <v>413588023</v>
      </c>
      <c r="P9" s="14">
        <v>384504413</v>
      </c>
      <c r="Q9" s="14">
        <v>347388900</v>
      </c>
      <c r="R9" s="29">
        <f t="shared" si="13"/>
        <v>347388900</v>
      </c>
      <c r="S9" s="14">
        <v>347388900</v>
      </c>
      <c r="T9" s="14">
        <v>0</v>
      </c>
      <c r="U9" s="14">
        <v>22936103.77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14810000</v>
      </c>
      <c r="AC9" s="14">
        <v>2299020.5299999998</v>
      </c>
      <c r="AD9" s="14">
        <v>0</v>
      </c>
      <c r="AE9" s="14">
        <v>4000000</v>
      </c>
      <c r="AF9" s="14">
        <v>0</v>
      </c>
      <c r="AG9" s="14">
        <v>0</v>
      </c>
      <c r="AH9" s="14">
        <v>0</v>
      </c>
      <c r="AI9" s="14">
        <v>50000</v>
      </c>
      <c r="AJ9" s="14">
        <v>0</v>
      </c>
      <c r="AK9" s="14">
        <v>1777083.24</v>
      </c>
      <c r="AL9" s="29">
        <f t="shared" si="0"/>
        <v>22936103.77</v>
      </c>
      <c r="AM9" s="14">
        <v>798092437.75999999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1716218.18</v>
      </c>
      <c r="AV9" s="14">
        <v>0</v>
      </c>
      <c r="AW9" s="14">
        <v>3902620</v>
      </c>
      <c r="AX9" s="14">
        <v>170755963.11000001</v>
      </c>
      <c r="AY9" s="29">
        <f t="shared" si="14"/>
        <v>170755963.10999998</v>
      </c>
      <c r="AZ9" s="14">
        <v>0</v>
      </c>
      <c r="BA9" s="14">
        <v>0</v>
      </c>
      <c r="BB9" s="14">
        <v>5791975.7699999996</v>
      </c>
      <c r="BC9" s="14">
        <v>6719493.7999999998</v>
      </c>
      <c r="BD9" s="14">
        <v>62013582.770000003</v>
      </c>
      <c r="BE9" s="14">
        <v>0</v>
      </c>
      <c r="BF9" s="14">
        <v>39694027.259999998</v>
      </c>
      <c r="BG9" s="14">
        <v>9449975.0399999991</v>
      </c>
      <c r="BH9" s="14">
        <v>47086908.470000006</v>
      </c>
      <c r="BI9" s="14">
        <v>361236109.55000001</v>
      </c>
      <c r="BJ9" s="29">
        <f t="shared" si="15"/>
        <v>361236109.55000001</v>
      </c>
      <c r="BK9" s="14">
        <v>111702788.18000001</v>
      </c>
      <c r="BL9" s="14">
        <v>155693262.16999999</v>
      </c>
      <c r="BM9" s="14">
        <v>0</v>
      </c>
      <c r="BN9" s="14">
        <v>93840059.200000003</v>
      </c>
      <c r="BO9" s="14">
        <v>48828495.170000002</v>
      </c>
      <c r="BP9" s="14">
        <v>25708030.129999999</v>
      </c>
      <c r="BQ9" s="14">
        <v>23120465.040000003</v>
      </c>
      <c r="BR9" s="14">
        <v>79877</v>
      </c>
      <c r="BS9" s="14">
        <v>42490161</v>
      </c>
      <c r="BT9" s="14">
        <v>4559600</v>
      </c>
      <c r="BU9" s="14">
        <v>21658669</v>
      </c>
      <c r="BV9" s="14">
        <v>49346777</v>
      </c>
      <c r="BW9" s="14">
        <v>1142998</v>
      </c>
      <c r="BX9" s="14">
        <v>1005047</v>
      </c>
      <c r="BY9" s="14">
        <v>24944214</v>
      </c>
      <c r="BZ9" s="14">
        <v>191941</v>
      </c>
      <c r="CA9" s="14">
        <v>2447915</v>
      </c>
      <c r="CB9" s="14">
        <v>800976485</v>
      </c>
      <c r="CC9" s="14">
        <v>0</v>
      </c>
      <c r="CD9" s="14">
        <v>-13912498</v>
      </c>
      <c r="CE9" s="14"/>
      <c r="CF9" s="14"/>
      <c r="CG9" s="14">
        <v>673492886</v>
      </c>
      <c r="CH9" s="14">
        <v>127483596</v>
      </c>
      <c r="CI9" s="14">
        <v>2177947</v>
      </c>
      <c r="CJ9" s="14"/>
      <c r="CK9" s="14">
        <v>636536609</v>
      </c>
      <c r="CL9" s="14">
        <v>796916228</v>
      </c>
      <c r="CM9" s="14">
        <v>799808655</v>
      </c>
      <c r="CN9" s="14">
        <v>1379.8</v>
      </c>
      <c r="CO9" s="14">
        <v>-2177947.85</v>
      </c>
      <c r="CP9" s="14">
        <v>0</v>
      </c>
      <c r="CQ9" s="20">
        <f t="shared" si="1"/>
        <v>-0.14601329864328613</v>
      </c>
      <c r="CR9" s="24"/>
      <c r="CS9" s="24"/>
      <c r="CT9" s="20">
        <f t="shared" si="2"/>
        <v>-0.74529221669490908</v>
      </c>
      <c r="CU9" s="21">
        <f t="shared" si="3"/>
        <v>-106.58554235575986</v>
      </c>
      <c r="CV9" s="24"/>
      <c r="CW9" s="23">
        <f t="shared" si="4"/>
        <v>-300830.04386142921</v>
      </c>
      <c r="CX9" s="23">
        <f t="shared" si="16"/>
        <v>-1578.4518408464996</v>
      </c>
      <c r="CY9" s="20">
        <f t="shared" si="5"/>
        <v>48.247938437225343</v>
      </c>
      <c r="CZ9" s="20">
        <f t="shared" si="6"/>
        <v>48.074550155999503</v>
      </c>
      <c r="DA9" s="20">
        <f t="shared" si="7"/>
        <v>38.167244572729246</v>
      </c>
      <c r="DB9" s="20">
        <f t="shared" si="8"/>
        <v>60.405702918494661</v>
      </c>
      <c r="DC9" s="23">
        <f t="shared" si="9"/>
        <v>579655.49717350339</v>
      </c>
      <c r="DD9" s="20">
        <f t="shared" si="10"/>
        <v>73.916708656720459</v>
      </c>
      <c r="DE9" s="20">
        <f t="shared" si="17"/>
        <v>-0.36295245326589082</v>
      </c>
      <c r="DF9" s="20">
        <f t="shared" si="11"/>
        <v>0</v>
      </c>
    </row>
    <row r="10" spans="1:110" ht="15" x14ac:dyDescent="0.25">
      <c r="A10" s="36" t="s">
        <v>6</v>
      </c>
      <c r="B10" s="14">
        <v>2376675519</v>
      </c>
      <c r="C10" s="14">
        <v>719542314</v>
      </c>
      <c r="D10" s="14">
        <v>495408887</v>
      </c>
      <c r="E10" s="14">
        <v>2981546</v>
      </c>
      <c r="F10" s="14">
        <v>104675981</v>
      </c>
      <c r="G10" s="14">
        <v>92918001</v>
      </c>
      <c r="H10" s="14">
        <v>107088010.23</v>
      </c>
      <c r="I10" s="29">
        <f t="shared" si="12"/>
        <v>107088010.22999999</v>
      </c>
      <c r="J10" s="14">
        <v>16921487.129999999</v>
      </c>
      <c r="K10" s="14">
        <v>2551130.98</v>
      </c>
      <c r="L10" s="14">
        <v>1448462.63</v>
      </c>
      <c r="M10" s="14">
        <v>86166929.489999995</v>
      </c>
      <c r="N10" s="14">
        <v>0</v>
      </c>
      <c r="O10" s="14">
        <v>846060842</v>
      </c>
      <c r="P10" s="14">
        <v>1529525028</v>
      </c>
      <c r="Q10" s="14">
        <v>157847200</v>
      </c>
      <c r="R10" s="29">
        <f t="shared" si="13"/>
        <v>157847200</v>
      </c>
      <c r="S10" s="14">
        <v>127603100</v>
      </c>
      <c r="T10" s="14">
        <v>30244100</v>
      </c>
      <c r="U10" s="14">
        <v>1370637199.5899999</v>
      </c>
      <c r="V10" s="14">
        <v>800269949.04999995</v>
      </c>
      <c r="W10" s="14">
        <v>298374696.66000003</v>
      </c>
      <c r="X10" s="14">
        <v>43748205.100000001</v>
      </c>
      <c r="Y10" s="14">
        <v>12487061.210000001</v>
      </c>
      <c r="Z10" s="14">
        <v>72981950</v>
      </c>
      <c r="AA10" s="14">
        <v>0</v>
      </c>
      <c r="AB10" s="14">
        <v>0</v>
      </c>
      <c r="AC10" s="14">
        <v>2835061.26</v>
      </c>
      <c r="AD10" s="14">
        <v>360173.96</v>
      </c>
      <c r="AE10" s="14">
        <v>87749626.290000007</v>
      </c>
      <c r="AF10" s="14">
        <v>0</v>
      </c>
      <c r="AG10" s="14">
        <v>0</v>
      </c>
      <c r="AH10" s="14">
        <v>9672881.1199999992</v>
      </c>
      <c r="AI10" s="14">
        <v>205100</v>
      </c>
      <c r="AJ10" s="14">
        <v>36595.800000000003</v>
      </c>
      <c r="AK10" s="14">
        <v>41915899.140000001</v>
      </c>
      <c r="AL10" s="29">
        <f t="shared" si="0"/>
        <v>1370637199.5899999</v>
      </c>
      <c r="AM10" s="14">
        <v>2375585871.6700001</v>
      </c>
      <c r="AN10" s="14">
        <v>0</v>
      </c>
      <c r="AO10" s="14">
        <v>0</v>
      </c>
      <c r="AP10" s="14">
        <v>0</v>
      </c>
      <c r="AQ10" s="14">
        <v>0</v>
      </c>
      <c r="AR10" s="14">
        <v>925500</v>
      </c>
      <c r="AS10" s="14">
        <v>164148.32</v>
      </c>
      <c r="AT10" s="14">
        <v>0</v>
      </c>
      <c r="AU10" s="14">
        <v>0</v>
      </c>
      <c r="AV10" s="14">
        <v>0</v>
      </c>
      <c r="AW10" s="14">
        <v>6787565</v>
      </c>
      <c r="AX10" s="14">
        <v>206381697.84999999</v>
      </c>
      <c r="AY10" s="29">
        <f t="shared" si="14"/>
        <v>206381697.84999996</v>
      </c>
      <c r="AZ10" s="14">
        <v>0</v>
      </c>
      <c r="BA10" s="14">
        <v>0</v>
      </c>
      <c r="BB10" s="14">
        <v>31882334.140000001</v>
      </c>
      <c r="BC10" s="14">
        <v>0</v>
      </c>
      <c r="BD10" s="14">
        <v>44839848.619999997</v>
      </c>
      <c r="BE10" s="14">
        <v>7067583.4699999997</v>
      </c>
      <c r="BF10" s="14">
        <v>71080932.159999996</v>
      </c>
      <c r="BG10" s="14">
        <v>17387424.140000001</v>
      </c>
      <c r="BH10" s="14">
        <v>34123575.32</v>
      </c>
      <c r="BI10" s="14">
        <v>454615862.05000001</v>
      </c>
      <c r="BJ10" s="29">
        <f t="shared" si="15"/>
        <v>454615862.05000001</v>
      </c>
      <c r="BK10" s="14">
        <v>185956951.13</v>
      </c>
      <c r="BL10" s="14">
        <v>158178278.31999999</v>
      </c>
      <c r="BM10" s="14">
        <v>0</v>
      </c>
      <c r="BN10" s="14">
        <v>110480632.60000001</v>
      </c>
      <c r="BO10" s="14">
        <v>104513383</v>
      </c>
      <c r="BP10" s="14">
        <v>51809348.600000001</v>
      </c>
      <c r="BQ10" s="14">
        <v>52704034.399999999</v>
      </c>
      <c r="BR10" s="14">
        <v>3863504</v>
      </c>
      <c r="BS10" s="14">
        <v>44479462</v>
      </c>
      <c r="BT10" s="14">
        <v>999999</v>
      </c>
      <c r="BU10" s="14">
        <v>24047375</v>
      </c>
      <c r="BV10" s="14">
        <v>92475400</v>
      </c>
      <c r="BW10" s="14">
        <v>0</v>
      </c>
      <c r="BX10" s="14">
        <v>3801918</v>
      </c>
      <c r="BY10" s="14">
        <v>150963264</v>
      </c>
      <c r="BZ10" s="14">
        <v>0</v>
      </c>
      <c r="CA10" s="14">
        <v>8539555</v>
      </c>
      <c r="CB10" s="14">
        <v>2470683962</v>
      </c>
      <c r="CC10" s="14">
        <v>0</v>
      </c>
      <c r="CD10" s="14">
        <v>-1237902009</v>
      </c>
      <c r="CE10" s="14"/>
      <c r="CF10" s="14"/>
      <c r="CG10" s="14">
        <v>2223260459.8299999</v>
      </c>
      <c r="CH10" s="14">
        <v>247423502.34</v>
      </c>
      <c r="CI10" s="14">
        <v>94200520</v>
      </c>
      <c r="CJ10" s="14"/>
      <c r="CK10" s="14">
        <v>1874897033</v>
      </c>
      <c r="CL10" s="14">
        <v>2414949645</v>
      </c>
      <c r="CM10" s="14">
        <v>2376675519</v>
      </c>
      <c r="CN10" s="14">
        <v>1717.6</v>
      </c>
      <c r="CO10" s="14">
        <v>-94200520.209999993</v>
      </c>
      <c r="CP10" s="14">
        <v>0</v>
      </c>
      <c r="CQ10" s="20">
        <f t="shared" si="1"/>
        <v>-3.9554597343416287</v>
      </c>
      <c r="CR10" s="20"/>
      <c r="CS10" s="20"/>
      <c r="CT10" s="20">
        <f t="shared" si="2"/>
        <v>-1.6895462151124814</v>
      </c>
      <c r="CU10" s="32" t="e">
        <f>(N10-CH10)/N10</f>
        <v>#DIV/0!</v>
      </c>
      <c r="CV10" s="20"/>
      <c r="CW10" s="23">
        <f t="shared" si="4"/>
        <v>-957180.7393688868</v>
      </c>
      <c r="CX10" s="23">
        <f t="shared" si="16"/>
        <v>-54844.271198183509</v>
      </c>
      <c r="CY10" s="20">
        <f t="shared" si="5"/>
        <v>34.780950012806521</v>
      </c>
      <c r="CZ10" s="20">
        <f t="shared" si="6"/>
        <v>64.355652076710768</v>
      </c>
      <c r="DA10" s="20">
        <f t="shared" si="7"/>
        <v>29.123203334251457</v>
      </c>
      <c r="DB10" s="20">
        <f t="shared" si="8"/>
        <v>81.579148138744756</v>
      </c>
      <c r="DC10" s="23">
        <f t="shared" si="9"/>
        <v>1383718.8629483001</v>
      </c>
      <c r="DD10" s="20">
        <f t="shared" si="10"/>
        <v>85.046166691638476</v>
      </c>
      <c r="DE10" s="20">
        <f t="shared" si="17"/>
        <v>1.5848829841750178</v>
      </c>
      <c r="DF10" s="20">
        <f t="shared" si="11"/>
        <v>0</v>
      </c>
    </row>
    <row r="11" spans="1:110" ht="15" x14ac:dyDescent="0.25">
      <c r="A11" s="36" t="s">
        <v>7</v>
      </c>
      <c r="B11" s="14">
        <v>1369529507.0799999</v>
      </c>
      <c r="C11" s="14">
        <v>263960932.91</v>
      </c>
      <c r="D11" s="14">
        <v>202491951.5</v>
      </c>
      <c r="E11" s="14">
        <v>609272.88</v>
      </c>
      <c r="F11" s="14">
        <v>12831249.01</v>
      </c>
      <c r="G11" s="14">
        <v>37693183.990000002</v>
      </c>
      <c r="H11" s="14">
        <v>47391792.270000003</v>
      </c>
      <c r="I11" s="29">
        <f t="shared" si="12"/>
        <v>47391792.270000003</v>
      </c>
      <c r="J11" s="14">
        <v>1704503.87</v>
      </c>
      <c r="K11" s="14">
        <v>537277.63</v>
      </c>
      <c r="L11" s="14">
        <v>678711.03</v>
      </c>
      <c r="M11" s="14">
        <v>44471299.740000002</v>
      </c>
      <c r="N11" s="14">
        <v>793829.8</v>
      </c>
      <c r="O11" s="14">
        <v>317051819.98000002</v>
      </c>
      <c r="P11" s="14">
        <v>1051844866.1</v>
      </c>
      <c r="Q11" s="14">
        <v>303044800</v>
      </c>
      <c r="R11" s="29">
        <f t="shared" si="13"/>
        <v>303044800</v>
      </c>
      <c r="S11" s="14">
        <v>295687200</v>
      </c>
      <c r="T11" s="14">
        <v>7357600</v>
      </c>
      <c r="U11" s="14">
        <v>735294477.58000004</v>
      </c>
      <c r="V11" s="14">
        <v>536588686.73000002</v>
      </c>
      <c r="W11" s="14">
        <v>97766952.269999996</v>
      </c>
      <c r="X11" s="14">
        <v>27729449.280000001</v>
      </c>
      <c r="Y11" s="14">
        <v>26229465.420000002</v>
      </c>
      <c r="Z11" s="14">
        <v>0</v>
      </c>
      <c r="AA11" s="14">
        <v>0</v>
      </c>
      <c r="AB11" s="14">
        <v>8510651.2300000004</v>
      </c>
      <c r="AC11" s="14">
        <v>0</v>
      </c>
      <c r="AD11" s="14">
        <v>369710.03</v>
      </c>
      <c r="AE11" s="14">
        <v>0</v>
      </c>
      <c r="AF11" s="14">
        <v>449943.84</v>
      </c>
      <c r="AG11" s="14">
        <v>0</v>
      </c>
      <c r="AH11" s="14">
        <v>12949923.359999999</v>
      </c>
      <c r="AI11" s="14">
        <v>358000</v>
      </c>
      <c r="AJ11" s="14">
        <v>0</v>
      </c>
      <c r="AK11" s="14">
        <v>24341695.420000002</v>
      </c>
      <c r="AL11" s="29">
        <f t="shared" si="0"/>
        <v>735294477.57999992</v>
      </c>
      <c r="AM11" s="14">
        <v>1368896686.0799999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408379</v>
      </c>
      <c r="AT11" s="14">
        <v>0</v>
      </c>
      <c r="AU11" s="14">
        <v>224442</v>
      </c>
      <c r="AV11" s="14">
        <v>0</v>
      </c>
      <c r="AW11" s="14">
        <v>4591419.8899999997</v>
      </c>
      <c r="AX11" s="14">
        <v>168748775.53</v>
      </c>
      <c r="AY11" s="29">
        <f t="shared" si="14"/>
        <v>168748775.53000003</v>
      </c>
      <c r="AZ11" s="14">
        <v>0</v>
      </c>
      <c r="BA11" s="14">
        <v>0</v>
      </c>
      <c r="BB11" s="14">
        <v>26125715.359999999</v>
      </c>
      <c r="BC11" s="14">
        <v>9524232.0700000003</v>
      </c>
      <c r="BD11" s="14">
        <v>57499809.009999998</v>
      </c>
      <c r="BE11" s="14">
        <v>0</v>
      </c>
      <c r="BF11" s="14">
        <v>45747502.920000002</v>
      </c>
      <c r="BG11" s="14">
        <v>7365180.4000000004</v>
      </c>
      <c r="BH11" s="14">
        <v>22486335.77</v>
      </c>
      <c r="BI11" s="14">
        <v>273263798.16000003</v>
      </c>
      <c r="BJ11" s="29">
        <f t="shared" si="15"/>
        <v>273263798.16000003</v>
      </c>
      <c r="BK11" s="14">
        <v>89119671.269999996</v>
      </c>
      <c r="BL11" s="14">
        <v>121387903.28</v>
      </c>
      <c r="BM11" s="14">
        <v>0</v>
      </c>
      <c r="BN11" s="14">
        <v>62756223.610000014</v>
      </c>
      <c r="BO11" s="14">
        <v>65953691.810000002</v>
      </c>
      <c r="BP11" s="14">
        <v>43375900.789999999</v>
      </c>
      <c r="BQ11" s="14">
        <v>22577791.020000003</v>
      </c>
      <c r="BR11" s="14">
        <v>0</v>
      </c>
      <c r="BS11" s="14">
        <v>31284636.370000001</v>
      </c>
      <c r="BT11" s="14">
        <v>1605999</v>
      </c>
      <c r="BU11" s="14">
        <v>11197922</v>
      </c>
      <c r="BV11" s="14">
        <v>20797825.77</v>
      </c>
      <c r="BW11" s="14">
        <v>0</v>
      </c>
      <c r="BX11" s="14">
        <v>869052.03</v>
      </c>
      <c r="BY11" s="14">
        <v>12104887</v>
      </c>
      <c r="BZ11" s="14">
        <v>3535928.85</v>
      </c>
      <c r="CA11" s="14">
        <v>2352741.9</v>
      </c>
      <c r="CB11" s="14">
        <v>1350522922.52</v>
      </c>
      <c r="CC11" s="14">
        <v>0</v>
      </c>
      <c r="CD11" s="14">
        <v>-755234071.33000004</v>
      </c>
      <c r="CE11" s="14"/>
      <c r="CF11" s="14"/>
      <c r="CG11" s="14">
        <v>548133874.71000004</v>
      </c>
      <c r="CH11" s="14">
        <v>69694015.060000002</v>
      </c>
      <c r="CI11" s="14">
        <v>-19056728.699999999</v>
      </c>
      <c r="CJ11" s="14"/>
      <c r="CK11" s="14">
        <v>1219903936.3800001</v>
      </c>
      <c r="CL11" s="14">
        <v>1404326042</v>
      </c>
      <c r="CM11" s="14">
        <v>1369529507.0799999</v>
      </c>
      <c r="CN11" s="14">
        <v>1010</v>
      </c>
      <c r="CO11" s="14">
        <v>19056728.699999999</v>
      </c>
      <c r="CP11" s="14">
        <v>0</v>
      </c>
      <c r="CQ11" s="20">
        <f t="shared" si="1"/>
        <v>54.8875809848535</v>
      </c>
      <c r="CR11" s="20"/>
      <c r="CS11" s="20"/>
      <c r="CT11" s="20">
        <f t="shared" si="2"/>
        <v>-0.76049165586429834</v>
      </c>
      <c r="CU11" s="21">
        <f t="shared" si="3"/>
        <v>-86.794657066288011</v>
      </c>
      <c r="CV11" s="20"/>
      <c r="CW11" s="23">
        <f t="shared" si="4"/>
        <v>-303440.757019802</v>
      </c>
      <c r="CX11" s="23">
        <f t="shared" si="16"/>
        <v>18868.048217821783</v>
      </c>
      <c r="CY11" s="20">
        <f t="shared" si="5"/>
        <v>22.734283823051108</v>
      </c>
      <c r="CZ11" s="20">
        <f t="shared" si="6"/>
        <v>76.80337376174235</v>
      </c>
      <c r="DA11" s="20">
        <f t="shared" si="7"/>
        <v>19.545090905785123</v>
      </c>
      <c r="DB11" s="20">
        <f t="shared" si="8"/>
        <v>86.223581606047901</v>
      </c>
      <c r="DC11" s="23">
        <f t="shared" si="9"/>
        <v>1355969.808990099</v>
      </c>
      <c r="DD11" s="20">
        <f t="shared" si="10"/>
        <v>83.254823431277245</v>
      </c>
      <c r="DE11" s="20">
        <f t="shared" si="17"/>
        <v>2.4778102719254473</v>
      </c>
      <c r="DF11" s="20">
        <f t="shared" si="11"/>
        <v>0</v>
      </c>
    </row>
    <row r="12" spans="1:110" s="3" customFormat="1" ht="15" x14ac:dyDescent="0.25">
      <c r="A12" s="36" t="s">
        <v>8</v>
      </c>
      <c r="B12" s="14">
        <v>1646771970.5900002</v>
      </c>
      <c r="C12" s="14">
        <v>708126478.54999995</v>
      </c>
      <c r="D12" s="14">
        <v>498994977.41000003</v>
      </c>
      <c r="E12" s="14">
        <v>1972579.73</v>
      </c>
      <c r="F12" s="14">
        <v>28078946.559999999</v>
      </c>
      <c r="G12" s="14">
        <v>75434733.379999995</v>
      </c>
      <c r="H12" s="14">
        <v>86026286.129999995</v>
      </c>
      <c r="I12" s="29">
        <f t="shared" si="12"/>
        <v>86026286.129999995</v>
      </c>
      <c r="J12" s="14">
        <v>423849.64</v>
      </c>
      <c r="K12" s="14">
        <v>1933580.55</v>
      </c>
      <c r="L12" s="14">
        <v>1403522.52</v>
      </c>
      <c r="M12" s="14">
        <v>82265333.420000002</v>
      </c>
      <c r="N12" s="14">
        <v>2403164.91</v>
      </c>
      <c r="O12" s="14">
        <v>846496280.92999995</v>
      </c>
      <c r="P12" s="14">
        <v>796624488.46000004</v>
      </c>
      <c r="Q12" s="14">
        <v>534983700</v>
      </c>
      <c r="R12" s="29">
        <f t="shared" si="13"/>
        <v>534983700</v>
      </c>
      <c r="S12" s="14">
        <v>534983700</v>
      </c>
      <c r="T12" s="14">
        <v>0</v>
      </c>
      <c r="U12" s="14">
        <v>249418961.99000001</v>
      </c>
      <c r="V12" s="14">
        <v>163804171.59</v>
      </c>
      <c r="W12" s="14">
        <v>0</v>
      </c>
      <c r="X12" s="14">
        <v>9645267.8499999996</v>
      </c>
      <c r="Y12" s="14">
        <v>0</v>
      </c>
      <c r="Z12" s="14">
        <v>0</v>
      </c>
      <c r="AA12" s="14">
        <v>0</v>
      </c>
      <c r="AB12" s="14">
        <v>0</v>
      </c>
      <c r="AC12" s="14">
        <v>3908420.06</v>
      </c>
      <c r="AD12" s="14">
        <v>2134969.16</v>
      </c>
      <c r="AE12" s="14">
        <v>67131651.679999992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2794481.65</v>
      </c>
      <c r="AL12" s="29">
        <f t="shared" si="0"/>
        <v>249418961.98999998</v>
      </c>
      <c r="AM12" s="14">
        <v>1646771970.5900002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12243355.310000001</v>
      </c>
      <c r="AX12" s="14">
        <v>246518658.81</v>
      </c>
      <c r="AY12" s="29">
        <f t="shared" si="14"/>
        <v>246518658.81</v>
      </c>
      <c r="AZ12" s="14">
        <v>0</v>
      </c>
      <c r="BA12" s="14">
        <v>0</v>
      </c>
      <c r="BB12" s="14">
        <v>34987745.140000001</v>
      </c>
      <c r="BC12" s="14">
        <v>27289845.560000002</v>
      </c>
      <c r="BD12" s="14">
        <v>63044319.219999999</v>
      </c>
      <c r="BE12" s="14">
        <v>0</v>
      </c>
      <c r="BF12" s="14">
        <v>55176470.390000001</v>
      </c>
      <c r="BG12" s="14">
        <v>7145023.2999999998</v>
      </c>
      <c r="BH12" s="14">
        <v>58875255.199999988</v>
      </c>
      <c r="BI12" s="14">
        <v>674999170.63</v>
      </c>
      <c r="BJ12" s="29">
        <f t="shared" si="15"/>
        <v>674999170.63</v>
      </c>
      <c r="BK12" s="14">
        <v>152146477.20999998</v>
      </c>
      <c r="BL12" s="14">
        <v>346922408.55000001</v>
      </c>
      <c r="BM12" s="14">
        <v>0</v>
      </c>
      <c r="BN12" s="14">
        <v>175930284.87</v>
      </c>
      <c r="BO12" s="14">
        <v>318694312.47000003</v>
      </c>
      <c r="BP12" s="14">
        <v>101627453.06999999</v>
      </c>
      <c r="BQ12" s="14">
        <v>217066859.40000004</v>
      </c>
      <c r="BR12" s="14">
        <v>3000000</v>
      </c>
      <c r="BS12" s="14">
        <v>55473866.940000005</v>
      </c>
      <c r="BT12" s="14">
        <v>3900298.05</v>
      </c>
      <c r="BU12" s="14">
        <v>1947687.15</v>
      </c>
      <c r="BV12" s="14">
        <v>71071317.689999998</v>
      </c>
      <c r="BW12" s="14">
        <v>0</v>
      </c>
      <c r="BX12" s="14">
        <v>3155799.86</v>
      </c>
      <c r="BY12" s="14">
        <v>26469270.289999999</v>
      </c>
      <c r="BZ12" s="14">
        <v>820467</v>
      </c>
      <c r="CA12" s="14">
        <v>32233536.239999998</v>
      </c>
      <c r="CB12" s="14">
        <v>2199201592.1499996</v>
      </c>
      <c r="CC12" s="14">
        <v>0</v>
      </c>
      <c r="CD12" s="14">
        <v>-68842771.420000002</v>
      </c>
      <c r="CE12" s="17"/>
      <c r="CF12" s="17"/>
      <c r="CG12" s="58"/>
      <c r="CH12" s="58"/>
      <c r="CI12" s="14">
        <v>-68842771.420000002</v>
      </c>
      <c r="CJ12" s="17"/>
      <c r="CK12" s="14">
        <v>1430844340.6400001</v>
      </c>
      <c r="CL12" s="58"/>
      <c r="CM12" s="14">
        <v>1646771970.5900002</v>
      </c>
      <c r="CN12" s="14">
        <v>2291.3000000000002</v>
      </c>
      <c r="CO12" s="14">
        <v>68842771.420000002</v>
      </c>
      <c r="CP12" s="14">
        <v>0</v>
      </c>
      <c r="CQ12" s="20">
        <f t="shared" si="1"/>
        <v>100</v>
      </c>
      <c r="CR12" s="25"/>
      <c r="CS12" s="25"/>
      <c r="CT12" s="20">
        <f t="shared" si="2"/>
        <v>1</v>
      </c>
      <c r="CU12" s="21">
        <f t="shared" si="3"/>
        <v>1</v>
      </c>
      <c r="CV12" s="25"/>
      <c r="CW12" s="23">
        <f t="shared" si="4"/>
        <v>346594.84339894378</v>
      </c>
      <c r="CX12" s="23">
        <f t="shared" si="16"/>
        <v>30045.289320473094</v>
      </c>
      <c r="CY12" s="20">
        <f t="shared" si="5"/>
        <v>48.224816724046711</v>
      </c>
      <c r="CZ12" s="20">
        <f t="shared" si="6"/>
        <v>48.374911808499391</v>
      </c>
      <c r="DA12" s="20">
        <f t="shared" si="7"/>
        <v>32.199252723244719</v>
      </c>
      <c r="DB12" s="20">
        <f t="shared" si="8"/>
        <v>55.675132915134505</v>
      </c>
      <c r="DC12" s="23">
        <f t="shared" si="9"/>
        <v>718706.39837210323</v>
      </c>
      <c r="DD12" s="20">
        <f t="shared" si="10"/>
        <v>83.653820400961422</v>
      </c>
      <c r="DE12" s="20" t="e">
        <f t="shared" si="17"/>
        <v>#DIV/0!</v>
      </c>
      <c r="DF12" s="20">
        <f t="shared" si="11"/>
        <v>0</v>
      </c>
    </row>
    <row r="13" spans="1:110" ht="15" x14ac:dyDescent="0.25">
      <c r="A13" s="36" t="s">
        <v>9</v>
      </c>
      <c r="B13" s="14">
        <v>3529409934</v>
      </c>
      <c r="C13" s="14">
        <v>692666333</v>
      </c>
      <c r="D13" s="14">
        <v>545529640</v>
      </c>
      <c r="E13" s="14">
        <v>2437696</v>
      </c>
      <c r="F13" s="14">
        <v>40572061</v>
      </c>
      <c r="G13" s="14">
        <v>64429840</v>
      </c>
      <c r="H13" s="14">
        <v>110925891.73</v>
      </c>
      <c r="I13" s="29">
        <f t="shared" si="12"/>
        <v>110925891.72999999</v>
      </c>
      <c r="J13" s="14">
        <v>3186564.82</v>
      </c>
      <c r="K13" s="14">
        <v>6313059.8499999996</v>
      </c>
      <c r="L13" s="14">
        <v>4094776.26</v>
      </c>
      <c r="M13" s="14">
        <v>97331490.799999997</v>
      </c>
      <c r="N13" s="14">
        <v>8000583</v>
      </c>
      <c r="O13" s="14">
        <v>826983001</v>
      </c>
      <c r="P13" s="14">
        <v>2701245491</v>
      </c>
      <c r="Q13" s="14">
        <v>831647700</v>
      </c>
      <c r="R13" s="29">
        <f t="shared" si="13"/>
        <v>831647700</v>
      </c>
      <c r="S13" s="14">
        <v>803407800</v>
      </c>
      <c r="T13" s="14">
        <v>28239900</v>
      </c>
      <c r="U13" s="14">
        <v>1851830032.3499999</v>
      </c>
      <c r="V13" s="14">
        <v>1417691501.79</v>
      </c>
      <c r="W13" s="14">
        <v>277543688.82999998</v>
      </c>
      <c r="X13" s="14">
        <v>61978729.07</v>
      </c>
      <c r="Y13" s="14">
        <v>14691798.67</v>
      </c>
      <c r="Z13" s="14">
        <v>0</v>
      </c>
      <c r="AA13" s="14">
        <v>0</v>
      </c>
      <c r="AB13" s="14">
        <v>21315334.420000002</v>
      </c>
      <c r="AC13" s="14">
        <v>0</v>
      </c>
      <c r="AD13" s="14">
        <v>1686650.55</v>
      </c>
      <c r="AE13" s="14">
        <v>0</v>
      </c>
      <c r="AF13" s="14">
        <v>0</v>
      </c>
      <c r="AG13" s="14">
        <v>0</v>
      </c>
      <c r="AH13" s="14">
        <v>6282555.5899999999</v>
      </c>
      <c r="AI13" s="14">
        <v>95915.89</v>
      </c>
      <c r="AJ13" s="14">
        <v>350880</v>
      </c>
      <c r="AK13" s="14">
        <v>50192977.539999999</v>
      </c>
      <c r="AL13" s="29">
        <f t="shared" si="0"/>
        <v>1851830032.3499999</v>
      </c>
      <c r="AM13" s="14">
        <v>3528228493.2199998</v>
      </c>
      <c r="AN13" s="14">
        <v>0</v>
      </c>
      <c r="AO13" s="14">
        <v>183579.36</v>
      </c>
      <c r="AP13" s="14">
        <v>0</v>
      </c>
      <c r="AQ13" s="14">
        <v>0</v>
      </c>
      <c r="AR13" s="14">
        <v>417596.31</v>
      </c>
      <c r="AS13" s="14">
        <v>300000</v>
      </c>
      <c r="AT13" s="14">
        <v>0</v>
      </c>
      <c r="AU13" s="14">
        <v>280265.27</v>
      </c>
      <c r="AV13" s="14">
        <v>0</v>
      </c>
      <c r="AW13" s="14">
        <v>14377188</v>
      </c>
      <c r="AX13" s="14">
        <v>643943937.48000002</v>
      </c>
      <c r="AY13" s="29">
        <f t="shared" si="14"/>
        <v>643943937.48000002</v>
      </c>
      <c r="AZ13" s="14">
        <v>0</v>
      </c>
      <c r="BA13" s="14">
        <v>0</v>
      </c>
      <c r="BB13" s="14">
        <v>30582052.07</v>
      </c>
      <c r="BC13" s="14">
        <v>7887124.4699999997</v>
      </c>
      <c r="BD13" s="14">
        <v>103845741.34999999</v>
      </c>
      <c r="BE13" s="14">
        <v>348414451.95999998</v>
      </c>
      <c r="BF13" s="14">
        <v>112727747.77</v>
      </c>
      <c r="BG13" s="14">
        <v>6680858.75</v>
      </c>
      <c r="BH13" s="14">
        <v>33805961.109999999</v>
      </c>
      <c r="BI13" s="14">
        <v>636612349.19000006</v>
      </c>
      <c r="BJ13" s="29">
        <f t="shared" si="15"/>
        <v>636612349.19000006</v>
      </c>
      <c r="BK13" s="14">
        <v>139655068.25999999</v>
      </c>
      <c r="BL13" s="14">
        <v>360436411.61000001</v>
      </c>
      <c r="BM13" s="14">
        <v>0</v>
      </c>
      <c r="BN13" s="14">
        <v>136520869.31999999</v>
      </c>
      <c r="BO13" s="14">
        <v>86568673.730000004</v>
      </c>
      <c r="BP13" s="14">
        <v>54965181.369999997</v>
      </c>
      <c r="BQ13" s="14">
        <v>31603492.360000007</v>
      </c>
      <c r="BR13" s="14">
        <v>0</v>
      </c>
      <c r="BS13" s="14">
        <v>69546369</v>
      </c>
      <c r="BT13" s="14">
        <v>3093468</v>
      </c>
      <c r="BU13" s="14">
        <v>32742140</v>
      </c>
      <c r="BV13" s="14">
        <v>17919415</v>
      </c>
      <c r="BW13" s="14">
        <v>1919752</v>
      </c>
      <c r="BX13" s="14">
        <v>1768622</v>
      </c>
      <c r="BY13" s="14">
        <v>14384989</v>
      </c>
      <c r="BZ13" s="14">
        <v>5373131</v>
      </c>
      <c r="CA13" s="14">
        <v>1751087</v>
      </c>
      <c r="CB13" s="14">
        <v>3478341021</v>
      </c>
      <c r="CC13" s="14">
        <v>-365908</v>
      </c>
      <c r="CD13" s="14">
        <v>-1970176891</v>
      </c>
      <c r="CE13" s="14"/>
      <c r="CF13" s="14"/>
      <c r="CG13" s="14">
        <v>3314890097</v>
      </c>
      <c r="CH13" s="14">
        <v>163450921</v>
      </c>
      <c r="CI13" s="14">
        <v>-50567835</v>
      </c>
      <c r="CJ13" s="14"/>
      <c r="CK13" s="14">
        <v>3121461925</v>
      </c>
      <c r="CL13" s="14">
        <v>3617553199</v>
      </c>
      <c r="CM13" s="14">
        <v>3529409934</v>
      </c>
      <c r="CN13" s="14">
        <v>2544.6999999999998</v>
      </c>
      <c r="CO13" s="14">
        <v>50567835.700000003</v>
      </c>
      <c r="CP13" s="14">
        <v>0</v>
      </c>
      <c r="CQ13" s="20">
        <f t="shared" si="1"/>
        <v>1.4469533705347133</v>
      </c>
      <c r="CR13" s="20"/>
      <c r="CS13" s="20"/>
      <c r="CT13" s="20">
        <f t="shared" si="2"/>
        <v>-3.1250898092173229</v>
      </c>
      <c r="CU13" s="21">
        <f t="shared" si="3"/>
        <v>-19.4298762977648</v>
      </c>
      <c r="CV13" s="20"/>
      <c r="CW13" s="23">
        <f t="shared" si="4"/>
        <v>-1051105.7465595158</v>
      </c>
      <c r="CX13" s="23">
        <f t="shared" si="16"/>
        <v>19871.826030573353</v>
      </c>
      <c r="CY13" s="20">
        <f t="shared" si="5"/>
        <v>22.768458177349256</v>
      </c>
      <c r="CZ13" s="20">
        <f t="shared" si="6"/>
        <v>76.535328610541626</v>
      </c>
      <c r="DA13" s="20">
        <f t="shared" si="7"/>
        <v>19.913698191698955</v>
      </c>
      <c r="DB13" s="20">
        <f t="shared" si="8"/>
        <v>86.537832461307374</v>
      </c>
      <c r="DC13" s="23">
        <f t="shared" si="9"/>
        <v>1386965.0387079029</v>
      </c>
      <c r="DD13" s="20">
        <f t="shared" si="10"/>
        <v>83.758231083639885</v>
      </c>
      <c r="DE13" s="20">
        <f t="shared" si="17"/>
        <v>2.4365437120417588</v>
      </c>
      <c r="DF13" s="20">
        <f t="shared" si="11"/>
        <v>0</v>
      </c>
    </row>
    <row r="14" spans="1:110" ht="15" x14ac:dyDescent="0.25">
      <c r="A14" s="35" t="s">
        <v>23</v>
      </c>
      <c r="B14" s="14">
        <v>1623293861</v>
      </c>
      <c r="C14" s="14">
        <v>356168916</v>
      </c>
      <c r="D14" s="14">
        <v>272220512</v>
      </c>
      <c r="E14" s="14">
        <v>4563039</v>
      </c>
      <c r="F14" s="14">
        <v>15699108</v>
      </c>
      <c r="G14" s="14">
        <v>47680897</v>
      </c>
      <c r="H14" s="14">
        <v>63428616.450000003</v>
      </c>
      <c r="I14" s="29">
        <f t="shared" si="12"/>
        <v>63428616.450000003</v>
      </c>
      <c r="J14" s="14">
        <v>297654.5</v>
      </c>
      <c r="K14" s="14">
        <v>1172663.48</v>
      </c>
      <c r="L14" s="14">
        <v>1628479.93</v>
      </c>
      <c r="M14" s="14">
        <v>60329818.539999999</v>
      </c>
      <c r="N14" s="14">
        <v>2856880</v>
      </c>
      <c r="O14" s="14">
        <v>431431682</v>
      </c>
      <c r="P14" s="14">
        <v>1189645729</v>
      </c>
      <c r="Q14" s="14">
        <v>358046800</v>
      </c>
      <c r="R14" s="29">
        <f t="shared" si="13"/>
        <v>358046800</v>
      </c>
      <c r="S14" s="14">
        <v>349761600</v>
      </c>
      <c r="T14" s="14">
        <v>8285200</v>
      </c>
      <c r="U14" s="14">
        <v>825914230.45000005</v>
      </c>
      <c r="V14" s="14">
        <v>637801381.41999996</v>
      </c>
      <c r="W14" s="14">
        <v>97504444.689999998</v>
      </c>
      <c r="X14" s="14">
        <v>29874231.800000001</v>
      </c>
      <c r="Y14" s="14">
        <v>11683662.08</v>
      </c>
      <c r="Z14" s="14">
        <v>0</v>
      </c>
      <c r="AA14" s="14">
        <v>0</v>
      </c>
      <c r="AB14" s="14">
        <v>11344743.300000001</v>
      </c>
      <c r="AC14" s="14">
        <v>0</v>
      </c>
      <c r="AD14" s="14">
        <v>525512.76</v>
      </c>
      <c r="AE14" s="14">
        <v>0</v>
      </c>
      <c r="AF14" s="14">
        <v>0</v>
      </c>
      <c r="AG14" s="14">
        <v>4068653.68</v>
      </c>
      <c r="AH14" s="14">
        <v>8432608.6799999997</v>
      </c>
      <c r="AI14" s="14">
        <v>2536027.4</v>
      </c>
      <c r="AJ14" s="14">
        <v>197900</v>
      </c>
      <c r="AK14" s="14">
        <v>21945064.640000001</v>
      </c>
      <c r="AL14" s="29">
        <f t="shared" si="0"/>
        <v>825914230.44999969</v>
      </c>
      <c r="AM14" s="14">
        <v>1621077412.0799999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2216449.7799999998</v>
      </c>
      <c r="AV14" s="14">
        <v>0</v>
      </c>
      <c r="AW14" s="14">
        <v>5567963</v>
      </c>
      <c r="AX14" s="14">
        <v>245333230.33000001</v>
      </c>
      <c r="AY14" s="29">
        <f t="shared" si="14"/>
        <v>245333230.32999998</v>
      </c>
      <c r="AZ14" s="14">
        <v>0</v>
      </c>
      <c r="BA14" s="14">
        <v>0</v>
      </c>
      <c r="BB14" s="14">
        <v>63839008.049999997</v>
      </c>
      <c r="BC14" s="14">
        <v>32804482.16</v>
      </c>
      <c r="BD14" s="14">
        <v>57281917.75</v>
      </c>
      <c r="BE14" s="14">
        <v>0</v>
      </c>
      <c r="BF14" s="14">
        <v>64452611.859999999</v>
      </c>
      <c r="BG14" s="14">
        <v>7558399.0999999996</v>
      </c>
      <c r="BH14" s="14">
        <v>19396811.41</v>
      </c>
      <c r="BI14" s="14">
        <v>316686949.06</v>
      </c>
      <c r="BJ14" s="29">
        <f t="shared" ref="BJ14:BJ25" si="18">SUM(BK14:BN14)</f>
        <v>316686949.06</v>
      </c>
      <c r="BK14" s="14">
        <v>96555425.150000006</v>
      </c>
      <c r="BL14" s="14">
        <v>152824672.49000001</v>
      </c>
      <c r="BM14" s="14">
        <v>0</v>
      </c>
      <c r="BN14" s="14">
        <v>67306851.420000002</v>
      </c>
      <c r="BO14" s="14">
        <v>63286023.939999998</v>
      </c>
      <c r="BP14" s="14">
        <v>50988773.439999998</v>
      </c>
      <c r="BQ14" s="14">
        <v>12297250.5</v>
      </c>
      <c r="BR14" s="14">
        <v>49980</v>
      </c>
      <c r="BS14" s="14">
        <v>50272020</v>
      </c>
      <c r="BT14" s="14">
        <v>641616</v>
      </c>
      <c r="BU14" s="14">
        <v>15801536</v>
      </c>
      <c r="BV14" s="14">
        <v>36068051</v>
      </c>
      <c r="BW14" s="14">
        <v>0</v>
      </c>
      <c r="BX14" s="14">
        <v>0</v>
      </c>
      <c r="BY14" s="14">
        <v>17150900</v>
      </c>
      <c r="BZ14" s="14">
        <v>2770822</v>
      </c>
      <c r="CA14" s="14">
        <v>6807403</v>
      </c>
      <c r="CB14" s="14">
        <v>1616574554</v>
      </c>
      <c r="CC14" s="14">
        <v>-716115</v>
      </c>
      <c r="CD14" s="14">
        <v>-848352030</v>
      </c>
      <c r="CE14" s="14"/>
      <c r="CF14" s="14"/>
      <c r="CG14" s="14">
        <v>1517609912</v>
      </c>
      <c r="CH14" s="14">
        <v>98964640</v>
      </c>
      <c r="CI14" s="14">
        <v>-5862592</v>
      </c>
      <c r="CJ14" s="14"/>
      <c r="CK14" s="14">
        <v>1447716912</v>
      </c>
      <c r="CL14" s="14">
        <v>1644106958</v>
      </c>
      <c r="CM14" s="14">
        <v>1623293861</v>
      </c>
      <c r="CN14" s="14">
        <v>1183.3</v>
      </c>
      <c r="CO14" s="14">
        <v>5862592.4900000002</v>
      </c>
      <c r="CP14" s="14">
        <v>0</v>
      </c>
      <c r="CQ14" s="20">
        <f t="shared" si="1"/>
        <v>0.41393053725101225</v>
      </c>
      <c r="CR14" s="20"/>
      <c r="CS14" s="20"/>
      <c r="CT14" s="20">
        <f t="shared" si="2"/>
        <v>-2.6168227757174458</v>
      </c>
      <c r="CU14" s="21">
        <f t="shared" si="3"/>
        <v>-33.640810954607822</v>
      </c>
      <c r="CV14" s="20"/>
      <c r="CW14" s="23">
        <f t="shared" si="4"/>
        <v>-1011558.370278036</v>
      </c>
      <c r="CX14" s="23">
        <f t="shared" si="16"/>
        <v>4954.4430744528017</v>
      </c>
      <c r="CY14" s="20">
        <f t="shared" si="5"/>
        <v>25.848525798743228</v>
      </c>
      <c r="CZ14" s="20">
        <f t="shared" si="6"/>
        <v>73.285913141268267</v>
      </c>
      <c r="DA14" s="20">
        <f t="shared" si="7"/>
        <v>22.032322302655768</v>
      </c>
      <c r="DB14" s="20">
        <f t="shared" si="8"/>
        <v>82.173919440957661</v>
      </c>
      <c r="DC14" s="23">
        <f t="shared" si="9"/>
        <v>1371836.2722893604</v>
      </c>
      <c r="DD14" s="20">
        <f t="shared" si="10"/>
        <v>82.555113789719314</v>
      </c>
      <c r="DE14" s="20">
        <f t="shared" si="17"/>
        <v>1.2659211068188911</v>
      </c>
      <c r="DF14" s="20">
        <f t="shared" si="11"/>
        <v>0</v>
      </c>
    </row>
    <row r="15" spans="1:110" ht="15" x14ac:dyDescent="0.25">
      <c r="A15" s="35" t="s">
        <v>24</v>
      </c>
      <c r="B15" s="14">
        <v>3205891733</v>
      </c>
      <c r="C15" s="14">
        <v>802868277</v>
      </c>
      <c r="D15" s="14">
        <v>595702161</v>
      </c>
      <c r="E15" s="14">
        <v>372076</v>
      </c>
      <c r="F15" s="14">
        <v>41598911</v>
      </c>
      <c r="G15" s="14">
        <v>131556825</v>
      </c>
      <c r="H15" s="14">
        <v>110981709.56</v>
      </c>
      <c r="I15" s="29">
        <f t="shared" si="12"/>
        <v>110981709.55999999</v>
      </c>
      <c r="J15" s="14">
        <v>4696951.6500000004</v>
      </c>
      <c r="K15" s="14">
        <v>15132343.640000001</v>
      </c>
      <c r="L15" s="14">
        <v>7121407.0599999996</v>
      </c>
      <c r="M15" s="14">
        <v>84031007.209999993</v>
      </c>
      <c r="N15" s="14">
        <v>29570294</v>
      </c>
      <c r="O15" s="14">
        <v>953947676</v>
      </c>
      <c r="P15" s="14">
        <v>2251909057</v>
      </c>
      <c r="Q15" s="14">
        <v>384018400</v>
      </c>
      <c r="R15" s="29">
        <f t="shared" si="13"/>
        <v>384018400</v>
      </c>
      <c r="S15" s="14">
        <v>368384300</v>
      </c>
      <c r="T15" s="14">
        <v>15634100</v>
      </c>
      <c r="U15" s="14">
        <v>1753109622.21</v>
      </c>
      <c r="V15" s="14">
        <v>1213775781.22</v>
      </c>
      <c r="W15" s="14">
        <v>192800424.31999999</v>
      </c>
      <c r="X15" s="14">
        <v>62701682.57</v>
      </c>
      <c r="Y15" s="14">
        <v>23006134.329999998</v>
      </c>
      <c r="Z15" s="14">
        <v>0</v>
      </c>
      <c r="AA15" s="14">
        <v>0</v>
      </c>
      <c r="AB15" s="14">
        <v>0</v>
      </c>
      <c r="AC15" s="14">
        <v>0</v>
      </c>
      <c r="AD15" s="14">
        <v>1674505.62</v>
      </c>
      <c r="AE15" s="14">
        <v>210240937.58000001</v>
      </c>
      <c r="AF15" s="14">
        <v>0</v>
      </c>
      <c r="AG15" s="14">
        <v>0</v>
      </c>
      <c r="AH15" s="14">
        <v>11433524.810000001</v>
      </c>
      <c r="AI15" s="14">
        <v>94989.8</v>
      </c>
      <c r="AJ15" s="14">
        <v>9000</v>
      </c>
      <c r="AK15" s="14">
        <v>37372641.960000001</v>
      </c>
      <c r="AL15" s="29">
        <f t="shared" si="0"/>
        <v>1753109622.2099996</v>
      </c>
      <c r="AM15" s="14">
        <v>3205856733.4200001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35000</v>
      </c>
      <c r="AT15" s="14">
        <v>0</v>
      </c>
      <c r="AU15" s="14">
        <v>0</v>
      </c>
      <c r="AV15" s="14">
        <v>0</v>
      </c>
      <c r="AW15" s="14">
        <v>13958854</v>
      </c>
      <c r="AX15" s="14">
        <v>285404346.67000002</v>
      </c>
      <c r="AY15" s="29">
        <f t="shared" si="14"/>
        <v>285404346.67000002</v>
      </c>
      <c r="AZ15" s="14">
        <v>0</v>
      </c>
      <c r="BA15" s="14">
        <v>9752097.6199999992</v>
      </c>
      <c r="BB15" s="14">
        <v>40568860.57</v>
      </c>
      <c r="BC15" s="14">
        <v>16802794.780000001</v>
      </c>
      <c r="BD15" s="14">
        <v>96429943.930000007</v>
      </c>
      <c r="BE15" s="14">
        <v>0</v>
      </c>
      <c r="BF15" s="14">
        <v>91747101.079999998</v>
      </c>
      <c r="BG15" s="14">
        <v>9122925.2899999991</v>
      </c>
      <c r="BH15" s="14">
        <v>20980623.399999999</v>
      </c>
      <c r="BI15" s="14">
        <v>564978406.87</v>
      </c>
      <c r="BJ15" s="29">
        <f t="shared" si="18"/>
        <v>564978406.87</v>
      </c>
      <c r="BK15" s="14">
        <v>220226309.44999999</v>
      </c>
      <c r="BL15" s="14">
        <v>192928032.94999999</v>
      </c>
      <c r="BM15" s="14">
        <v>0</v>
      </c>
      <c r="BN15" s="14">
        <v>151824064.47</v>
      </c>
      <c r="BO15" s="14">
        <v>121207312.51000001</v>
      </c>
      <c r="BP15" s="14">
        <v>54810099.310000002</v>
      </c>
      <c r="BQ15" s="14">
        <v>66397213.200000003</v>
      </c>
      <c r="BR15" s="14">
        <v>2628669</v>
      </c>
      <c r="BS15" s="14">
        <v>64279950</v>
      </c>
      <c r="BT15" s="14">
        <v>5579600</v>
      </c>
      <c r="BU15" s="14">
        <v>17338178</v>
      </c>
      <c r="BV15" s="14">
        <v>151446437</v>
      </c>
      <c r="BW15" s="14">
        <v>42106207</v>
      </c>
      <c r="BX15" s="14">
        <v>0</v>
      </c>
      <c r="BY15" s="14">
        <v>100128633</v>
      </c>
      <c r="BZ15" s="14">
        <v>32056396</v>
      </c>
      <c r="CA15" s="14">
        <v>2797621</v>
      </c>
      <c r="CB15" s="14">
        <v>3150835067</v>
      </c>
      <c r="CC15" s="14">
        <v>-930000</v>
      </c>
      <c r="CD15" s="14">
        <v>-1681185899</v>
      </c>
      <c r="CE15" s="14"/>
      <c r="CF15" s="14"/>
      <c r="CG15" s="14">
        <v>2616828575</v>
      </c>
      <c r="CH15" s="14">
        <v>534006490</v>
      </c>
      <c r="CI15" s="14">
        <v>-53587519</v>
      </c>
      <c r="CJ15" s="14"/>
      <c r="CK15" s="14">
        <v>2669074244</v>
      </c>
      <c r="CL15" s="14">
        <v>3463494780</v>
      </c>
      <c r="CM15" s="14">
        <v>3205891733</v>
      </c>
      <c r="CN15" s="14">
        <v>2388.6999999999998</v>
      </c>
      <c r="CO15" s="14">
        <v>53587519.759999998</v>
      </c>
      <c r="CP15" s="14">
        <v>0</v>
      </c>
      <c r="CQ15" s="20">
        <f t="shared" si="1"/>
        <v>1.7173589311601374</v>
      </c>
      <c r="CR15" s="20"/>
      <c r="CS15" s="20"/>
      <c r="CT15" s="20">
        <f t="shared" si="2"/>
        <v>-1.8635209426992632</v>
      </c>
      <c r="CU15" s="21">
        <f t="shared" si="3"/>
        <v>-17.058883350973783</v>
      </c>
      <c r="CV15" s="20"/>
      <c r="CW15" s="23">
        <f t="shared" si="4"/>
        <v>-936486.40617909329</v>
      </c>
      <c r="CX15" s="23">
        <f t="shared" si="16"/>
        <v>22433.758847908906</v>
      </c>
      <c r="CY15" s="20">
        <f t="shared" si="5"/>
        <v>28.505329021352821</v>
      </c>
      <c r="CZ15" s="20">
        <f t="shared" si="6"/>
        <v>70.242829282719271</v>
      </c>
      <c r="DA15" s="20">
        <f t="shared" si="7"/>
        <v>25.481126746644783</v>
      </c>
      <c r="DB15" s="20">
        <f t="shared" si="8"/>
        <v>84.370416524089762</v>
      </c>
      <c r="DC15" s="23">
        <f t="shared" si="9"/>
        <v>1342107.3106710764</v>
      </c>
      <c r="DD15" s="20">
        <f t="shared" si="10"/>
        <v>84.162716383618502</v>
      </c>
      <c r="DE15" s="20">
        <f t="shared" si="17"/>
        <v>7.4376623428893982</v>
      </c>
      <c r="DF15" s="20">
        <f t="shared" si="11"/>
        <v>0</v>
      </c>
    </row>
    <row r="16" spans="1:110" ht="15" x14ac:dyDescent="0.25">
      <c r="A16" s="36" t="s">
        <v>10</v>
      </c>
      <c r="B16" s="14">
        <v>1950342437.0699999</v>
      </c>
      <c r="C16" s="14">
        <v>535536158.94999999</v>
      </c>
      <c r="D16" s="14">
        <v>414017828.57999998</v>
      </c>
      <c r="E16" s="14">
        <v>7388529.0800000001</v>
      </c>
      <c r="F16" s="14">
        <v>24224405.280000001</v>
      </c>
      <c r="G16" s="14">
        <v>71369514.260000005</v>
      </c>
      <c r="H16" s="14">
        <v>64056046.090000004</v>
      </c>
      <c r="I16" s="29">
        <f t="shared" si="12"/>
        <v>64056046.090000004</v>
      </c>
      <c r="J16" s="14">
        <v>5086966.76</v>
      </c>
      <c r="K16" s="14">
        <v>1654654.37</v>
      </c>
      <c r="L16" s="14">
        <v>734551.64</v>
      </c>
      <c r="M16" s="14">
        <v>56579873.32</v>
      </c>
      <c r="N16" s="14">
        <v>114729.77</v>
      </c>
      <c r="O16" s="14">
        <v>622030993.55999994</v>
      </c>
      <c r="P16" s="14">
        <v>1325850394.73</v>
      </c>
      <c r="Q16" s="14">
        <v>325820600</v>
      </c>
      <c r="R16" s="29">
        <f t="shared" si="13"/>
        <v>325820600</v>
      </c>
      <c r="S16" s="14">
        <v>315343300</v>
      </c>
      <c r="T16" s="14">
        <v>10477300</v>
      </c>
      <c r="U16" s="14">
        <v>984682520.85000002</v>
      </c>
      <c r="V16" s="14">
        <v>652391185.70000005</v>
      </c>
      <c r="W16" s="14">
        <v>224842714.44</v>
      </c>
      <c r="X16" s="14">
        <v>39176426.310000002</v>
      </c>
      <c r="Y16" s="14">
        <v>8484474.9600000009</v>
      </c>
      <c r="Z16" s="14">
        <v>0</v>
      </c>
      <c r="AA16" s="14">
        <v>0</v>
      </c>
      <c r="AB16" s="14">
        <v>15992692.67</v>
      </c>
      <c r="AC16" s="14">
        <v>0</v>
      </c>
      <c r="AD16" s="14">
        <v>373170.98</v>
      </c>
      <c r="AE16" s="14">
        <v>0</v>
      </c>
      <c r="AF16" s="14">
        <v>0</v>
      </c>
      <c r="AG16" s="14">
        <v>0</v>
      </c>
      <c r="AH16" s="14">
        <v>7878230.8499999996</v>
      </c>
      <c r="AI16" s="14">
        <v>839378</v>
      </c>
      <c r="AJ16" s="14">
        <v>0</v>
      </c>
      <c r="AK16" s="14">
        <v>34704246.939999998</v>
      </c>
      <c r="AL16" s="29">
        <f t="shared" si="0"/>
        <v>984682520.85000014</v>
      </c>
      <c r="AM16" s="14">
        <v>1947881388.29</v>
      </c>
      <c r="AN16" s="14">
        <v>0</v>
      </c>
      <c r="AO16" s="14">
        <v>5070.9799999999996</v>
      </c>
      <c r="AP16" s="14">
        <v>0</v>
      </c>
      <c r="AQ16" s="14">
        <v>0</v>
      </c>
      <c r="AR16" s="14">
        <v>2455977.7999999998</v>
      </c>
      <c r="AS16" s="14">
        <v>0</v>
      </c>
      <c r="AT16" s="14">
        <v>0</v>
      </c>
      <c r="AU16" s="14">
        <v>0</v>
      </c>
      <c r="AV16" s="14">
        <v>0</v>
      </c>
      <c r="AW16" s="14">
        <v>6870036.0099999998</v>
      </c>
      <c r="AX16" s="14">
        <v>278163645.79000002</v>
      </c>
      <c r="AY16" s="29">
        <f t="shared" si="14"/>
        <v>278163645.78999996</v>
      </c>
      <c r="AZ16" s="14">
        <v>0</v>
      </c>
      <c r="BA16" s="14">
        <v>0</v>
      </c>
      <c r="BB16" s="14">
        <v>34807021.560000002</v>
      </c>
      <c r="BC16" s="14">
        <v>40277363.310000002</v>
      </c>
      <c r="BD16" s="14">
        <v>61958495.009999998</v>
      </c>
      <c r="BE16" s="14">
        <v>0</v>
      </c>
      <c r="BF16" s="14">
        <v>71454533.969999999</v>
      </c>
      <c r="BG16" s="14">
        <v>11500004.109999999</v>
      </c>
      <c r="BH16" s="14">
        <v>58166227.830000006</v>
      </c>
      <c r="BI16" s="14">
        <v>395897247.11000001</v>
      </c>
      <c r="BJ16" s="29">
        <f t="shared" si="18"/>
        <v>395897247.10999995</v>
      </c>
      <c r="BK16" s="14">
        <v>100361058.59</v>
      </c>
      <c r="BL16" s="14">
        <v>201682212.93000001</v>
      </c>
      <c r="BM16" s="14">
        <v>0</v>
      </c>
      <c r="BN16" s="14">
        <v>93853975.589999989</v>
      </c>
      <c r="BO16" s="14">
        <v>91293610.030000001</v>
      </c>
      <c r="BP16" s="14">
        <v>63770149.280000001</v>
      </c>
      <c r="BQ16" s="14">
        <v>27523460.75</v>
      </c>
      <c r="BR16" s="14">
        <v>0</v>
      </c>
      <c r="BS16" s="14">
        <v>43445252.68</v>
      </c>
      <c r="BT16" s="14">
        <v>1864981.95</v>
      </c>
      <c r="BU16" s="14">
        <v>14440534.189999999</v>
      </c>
      <c r="BV16" s="14">
        <v>30330458.989999998</v>
      </c>
      <c r="BW16" s="14">
        <v>0</v>
      </c>
      <c r="BX16" s="14">
        <v>497177.68</v>
      </c>
      <c r="BY16" s="14">
        <v>20218810.620000001</v>
      </c>
      <c r="BZ16" s="14">
        <v>3449360</v>
      </c>
      <c r="CA16" s="14">
        <v>10328791.619999999</v>
      </c>
      <c r="CB16" s="14">
        <v>1917898205.03</v>
      </c>
      <c r="CC16" s="14">
        <v>0</v>
      </c>
      <c r="CD16" s="14">
        <v>-1017671345.6900001</v>
      </c>
      <c r="CE16" s="14"/>
      <c r="CF16" s="14"/>
      <c r="CG16" s="14">
        <v>1759383137.5</v>
      </c>
      <c r="CH16" s="14">
        <v>158515067.53</v>
      </c>
      <c r="CI16" s="14">
        <v>-32112957</v>
      </c>
      <c r="CJ16" s="14"/>
      <c r="CK16" s="14">
        <v>1647019359.0599999</v>
      </c>
      <c r="CL16" s="14">
        <v>1974226857</v>
      </c>
      <c r="CM16" s="14">
        <v>1950342437.0699999</v>
      </c>
      <c r="CN16" s="14">
        <v>1487.8</v>
      </c>
      <c r="CO16" s="14">
        <v>32112957.539999999</v>
      </c>
      <c r="CP16" s="14">
        <v>0</v>
      </c>
      <c r="CQ16" s="20">
        <f t="shared" si="1"/>
        <v>1.6635146435484895</v>
      </c>
      <c r="CR16" s="20"/>
      <c r="CS16" s="20"/>
      <c r="CT16" s="20">
        <f t="shared" si="2"/>
        <v>-1.9342995501127773</v>
      </c>
      <c r="CU16" s="21">
        <f t="shared" si="3"/>
        <v>-1380.638501759395</v>
      </c>
      <c r="CV16" s="20"/>
      <c r="CW16" s="23">
        <f t="shared" si="4"/>
        <v>-886077.42975534347</v>
      </c>
      <c r="CX16" s="23">
        <f t="shared" si="16"/>
        <v>21584.189770130393</v>
      </c>
      <c r="CY16" s="20">
        <f t="shared" si="5"/>
        <v>30.742919481399767</v>
      </c>
      <c r="CZ16" s="20">
        <f t="shared" si="6"/>
        <v>67.980389983300853</v>
      </c>
      <c r="DA16" s="20">
        <f t="shared" si="7"/>
        <v>27.923075246927564</v>
      </c>
      <c r="DB16" s="20">
        <f t="shared" si="8"/>
        <v>80.499988505702817</v>
      </c>
      <c r="DC16" s="23">
        <f t="shared" si="9"/>
        <v>1310890.1983263879</v>
      </c>
      <c r="DD16" s="20">
        <f t="shared" si="10"/>
        <v>86.09477091889363</v>
      </c>
      <c r="DE16" s="20">
        <f t="shared" si="17"/>
        <v>1.2098113165320021</v>
      </c>
      <c r="DF16" s="20">
        <f t="shared" si="11"/>
        <v>0</v>
      </c>
    </row>
    <row r="17" spans="1:110" ht="15" x14ac:dyDescent="0.25">
      <c r="A17" s="36" t="s">
        <v>11</v>
      </c>
      <c r="B17" s="14">
        <v>1830405219</v>
      </c>
      <c r="C17" s="14">
        <v>284459541</v>
      </c>
      <c r="D17" s="14">
        <v>206848088</v>
      </c>
      <c r="E17" s="14">
        <v>257236</v>
      </c>
      <c r="F17" s="14">
        <v>39216821</v>
      </c>
      <c r="G17" s="14">
        <v>26016297</v>
      </c>
      <c r="H17" s="14">
        <v>51116794.850000001</v>
      </c>
      <c r="I17" s="29">
        <f t="shared" si="12"/>
        <v>51116794.850000001</v>
      </c>
      <c r="J17" s="14">
        <v>773474.94</v>
      </c>
      <c r="K17" s="14">
        <v>1517332.48</v>
      </c>
      <c r="L17" s="14">
        <v>771919.35</v>
      </c>
      <c r="M17" s="14">
        <v>48054068.079999998</v>
      </c>
      <c r="N17" s="14">
        <v>42834</v>
      </c>
      <c r="O17" s="14">
        <v>339478185</v>
      </c>
      <c r="P17" s="14">
        <v>1487919136</v>
      </c>
      <c r="Q17" s="14">
        <v>346679600</v>
      </c>
      <c r="R17" s="29">
        <f t="shared" si="13"/>
        <v>346679600</v>
      </c>
      <c r="S17" s="14">
        <v>338039800</v>
      </c>
      <c r="T17" s="14">
        <v>8639800</v>
      </c>
      <c r="U17" s="14">
        <v>1091869573.3900001</v>
      </c>
      <c r="V17" s="14">
        <v>856700335.04999995</v>
      </c>
      <c r="W17" s="14">
        <v>106306148.94</v>
      </c>
      <c r="X17" s="14">
        <v>24226691.609999999</v>
      </c>
      <c r="Y17" s="14">
        <v>30101149.100000001</v>
      </c>
      <c r="Z17" s="14">
        <v>0</v>
      </c>
      <c r="AA17" s="14">
        <v>0</v>
      </c>
      <c r="AB17" s="14">
        <v>9348600</v>
      </c>
      <c r="AC17" s="14">
        <v>0</v>
      </c>
      <c r="AD17" s="14">
        <v>74763.3</v>
      </c>
      <c r="AE17" s="14">
        <v>27073645</v>
      </c>
      <c r="AF17" s="14">
        <v>1078276.31</v>
      </c>
      <c r="AG17" s="14">
        <v>4179269.82</v>
      </c>
      <c r="AH17" s="14">
        <v>6478622.3399999999</v>
      </c>
      <c r="AI17" s="14">
        <v>1076000</v>
      </c>
      <c r="AJ17" s="14">
        <v>70000</v>
      </c>
      <c r="AK17" s="14">
        <v>25156071.920000002</v>
      </c>
      <c r="AL17" s="29">
        <f t="shared" si="0"/>
        <v>1091869573.3900001</v>
      </c>
      <c r="AM17" s="14">
        <v>1827397322.1300001</v>
      </c>
      <c r="AN17" s="14">
        <v>0</v>
      </c>
      <c r="AO17" s="14">
        <v>965.87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3006931</v>
      </c>
      <c r="AV17" s="14">
        <v>0</v>
      </c>
      <c r="AW17" s="14">
        <v>7509519</v>
      </c>
      <c r="AX17" s="14">
        <v>171831975.46000001</v>
      </c>
      <c r="AY17" s="29">
        <f t="shared" si="14"/>
        <v>171831975.46000001</v>
      </c>
      <c r="AZ17" s="14">
        <v>0</v>
      </c>
      <c r="BA17" s="14">
        <v>0</v>
      </c>
      <c r="BB17" s="14">
        <v>21471014.93</v>
      </c>
      <c r="BC17" s="14">
        <v>5602060.4400000004</v>
      </c>
      <c r="BD17" s="14">
        <v>66486021.700000003</v>
      </c>
      <c r="BE17" s="14">
        <v>0</v>
      </c>
      <c r="BF17" s="14">
        <v>38067834.109999999</v>
      </c>
      <c r="BG17" s="14">
        <v>11476887.24</v>
      </c>
      <c r="BH17" s="14">
        <v>28728157.040000003</v>
      </c>
      <c r="BI17" s="14">
        <v>302712364.11000001</v>
      </c>
      <c r="BJ17" s="29">
        <f t="shared" si="18"/>
        <v>302712364.11000001</v>
      </c>
      <c r="BK17" s="14">
        <v>104723712.34</v>
      </c>
      <c r="BL17" s="14">
        <v>144853999.47</v>
      </c>
      <c r="BM17" s="14">
        <v>0</v>
      </c>
      <c r="BN17" s="14">
        <v>53134652.300000004</v>
      </c>
      <c r="BO17" s="14">
        <v>53963129.859999999</v>
      </c>
      <c r="BP17" s="14">
        <v>31759900.59</v>
      </c>
      <c r="BQ17" s="14">
        <v>22203229.27</v>
      </c>
      <c r="BR17" s="14">
        <v>0</v>
      </c>
      <c r="BS17" s="14">
        <v>33809711</v>
      </c>
      <c r="BT17" s="14">
        <v>347915</v>
      </c>
      <c r="BU17" s="14">
        <v>13118403</v>
      </c>
      <c r="BV17" s="14">
        <v>58425564</v>
      </c>
      <c r="BW17" s="14">
        <v>386352</v>
      </c>
      <c r="BX17" s="14">
        <v>1062000</v>
      </c>
      <c r="BY17" s="14">
        <v>26183273</v>
      </c>
      <c r="BZ17" s="14">
        <v>2095353</v>
      </c>
      <c r="CA17" s="14">
        <v>1275108</v>
      </c>
      <c r="CB17" s="14">
        <v>1805810406</v>
      </c>
      <c r="CC17" s="14">
        <v>-6</v>
      </c>
      <c r="CD17" s="14">
        <v>-43179349</v>
      </c>
      <c r="CE17" s="14"/>
      <c r="CF17" s="14"/>
      <c r="CG17" s="14">
        <v>1654448046</v>
      </c>
      <c r="CH17" s="14">
        <v>151362359</v>
      </c>
      <c r="CI17" s="14">
        <v>-24255313</v>
      </c>
      <c r="CJ17" s="14"/>
      <c r="CK17" s="14">
        <v>1814675491</v>
      </c>
      <c r="CL17" s="14">
        <v>1814675491</v>
      </c>
      <c r="CM17" s="14">
        <v>1830405219</v>
      </c>
      <c r="CN17" s="14">
        <v>1152.5</v>
      </c>
      <c r="CO17" s="14">
        <v>24255313.239999998</v>
      </c>
      <c r="CP17" s="14">
        <v>0</v>
      </c>
      <c r="CQ17" s="20">
        <f t="shared" si="1"/>
        <v>1.3436813741952076</v>
      </c>
      <c r="CR17" s="20"/>
      <c r="CS17" s="20"/>
      <c r="CT17" s="20">
        <f t="shared" si="2"/>
        <v>-3.9301689936191608</v>
      </c>
      <c r="CU17" s="21">
        <f t="shared" si="3"/>
        <v>-3532.6965728159871</v>
      </c>
      <c r="CV17" s="20"/>
      <c r="CW17" s="23">
        <f t="shared" si="4"/>
        <v>-1275691.1662906725</v>
      </c>
      <c r="CX17" s="23">
        <f t="shared" si="16"/>
        <v>21045.824937093275</v>
      </c>
      <c r="CY17" s="20">
        <f t="shared" si="5"/>
        <v>18.333445095470964</v>
      </c>
      <c r="CZ17" s="20">
        <f t="shared" si="6"/>
        <v>81.289056682918044</v>
      </c>
      <c r="DA17" s="20">
        <f t="shared" si="7"/>
        <v>15.752458843677744</v>
      </c>
      <c r="DB17" s="20">
        <f t="shared" si="8"/>
        <v>81.993675639497582</v>
      </c>
      <c r="DC17" s="23">
        <f t="shared" si="9"/>
        <v>1588204.0945770065</v>
      </c>
      <c r="DD17" s="20">
        <f t="shared" si="10"/>
        <v>83.793172453776378</v>
      </c>
      <c r="DE17" s="20">
        <f t="shared" si="17"/>
        <v>-0.86680665926291511</v>
      </c>
      <c r="DF17" s="20">
        <f t="shared" si="11"/>
        <v>0</v>
      </c>
    </row>
    <row r="18" spans="1:110" ht="15" x14ac:dyDescent="0.25">
      <c r="A18" s="36" t="s">
        <v>12</v>
      </c>
      <c r="B18" s="14">
        <v>1499877029</v>
      </c>
      <c r="C18" s="14">
        <v>319081858</v>
      </c>
      <c r="D18" s="14">
        <v>245558102</v>
      </c>
      <c r="E18" s="14">
        <v>887477</v>
      </c>
      <c r="F18" s="14">
        <v>13867034</v>
      </c>
      <c r="G18" s="14">
        <v>46083733</v>
      </c>
      <c r="H18" s="14">
        <v>42389857</v>
      </c>
      <c r="I18" s="29">
        <f t="shared" si="12"/>
        <v>42389857.729999997</v>
      </c>
      <c r="J18" s="14">
        <v>303117.62</v>
      </c>
      <c r="K18" s="14">
        <v>808235.17</v>
      </c>
      <c r="L18" s="14">
        <v>1332456.01</v>
      </c>
      <c r="M18" s="14">
        <v>39946048.93</v>
      </c>
      <c r="N18" s="14">
        <v>189441</v>
      </c>
      <c r="O18" s="14">
        <v>371756655</v>
      </c>
      <c r="P18" s="14">
        <v>1127793522</v>
      </c>
      <c r="Q18" s="14">
        <v>307992600</v>
      </c>
      <c r="R18" s="29">
        <f t="shared" si="13"/>
        <v>307992600</v>
      </c>
      <c r="S18" s="14">
        <v>293660500</v>
      </c>
      <c r="T18" s="14">
        <v>14332100</v>
      </c>
      <c r="U18" s="14">
        <v>816875904.15999997</v>
      </c>
      <c r="V18" s="14">
        <v>515425540.32999998</v>
      </c>
      <c r="W18" s="14">
        <v>160178278.58000001</v>
      </c>
      <c r="X18" s="14">
        <v>28851445.800000001</v>
      </c>
      <c r="Y18" s="14">
        <v>19417515.210000001</v>
      </c>
      <c r="Z18" s="14">
        <v>0</v>
      </c>
      <c r="AA18" s="14">
        <v>0</v>
      </c>
      <c r="AB18" s="14">
        <v>0</v>
      </c>
      <c r="AC18" s="14">
        <v>2039080.91</v>
      </c>
      <c r="AD18" s="14">
        <v>326934.81</v>
      </c>
      <c r="AE18" s="14">
        <v>55929148.18</v>
      </c>
      <c r="AF18" s="14">
        <v>0</v>
      </c>
      <c r="AG18" s="14">
        <v>0</v>
      </c>
      <c r="AH18" s="14">
        <v>8317963.0899999999</v>
      </c>
      <c r="AI18" s="14">
        <v>422800</v>
      </c>
      <c r="AJ18" s="14">
        <v>49000.6</v>
      </c>
      <c r="AK18" s="14">
        <v>25918196.649999999</v>
      </c>
      <c r="AL18" s="29">
        <f t="shared" si="0"/>
        <v>816875904.15999985</v>
      </c>
      <c r="AM18" s="14">
        <v>1499550177.28</v>
      </c>
      <c r="AN18" s="14">
        <v>0</v>
      </c>
      <c r="AO18" s="14">
        <v>0</v>
      </c>
      <c r="AP18" s="14">
        <v>0</v>
      </c>
      <c r="AQ18" s="14">
        <v>0</v>
      </c>
      <c r="AR18" s="14">
        <v>18000</v>
      </c>
      <c r="AS18" s="14">
        <v>0</v>
      </c>
      <c r="AT18" s="14">
        <v>0</v>
      </c>
      <c r="AU18" s="14">
        <v>308851.83</v>
      </c>
      <c r="AV18" s="14">
        <v>0</v>
      </c>
      <c r="AW18" s="14">
        <v>6862607</v>
      </c>
      <c r="AX18" s="14">
        <v>198257685.25</v>
      </c>
      <c r="AY18" s="29">
        <f t="shared" si="14"/>
        <v>198257685.24999997</v>
      </c>
      <c r="AZ18" s="14">
        <v>0</v>
      </c>
      <c r="BA18" s="14">
        <v>0</v>
      </c>
      <c r="BB18" s="14">
        <v>31016337.079999998</v>
      </c>
      <c r="BC18" s="14">
        <v>25390609.66</v>
      </c>
      <c r="BD18" s="14">
        <v>36301352.710000001</v>
      </c>
      <c r="BE18" s="14">
        <v>0</v>
      </c>
      <c r="BF18" s="14">
        <v>70038545.959999993</v>
      </c>
      <c r="BG18" s="14">
        <v>10936186.09</v>
      </c>
      <c r="BH18" s="14">
        <v>24574653.749999996</v>
      </c>
      <c r="BI18" s="14">
        <v>307913779.54000002</v>
      </c>
      <c r="BJ18" s="29">
        <f t="shared" si="18"/>
        <v>307913779.54000002</v>
      </c>
      <c r="BK18" s="14">
        <v>80734374.739999995</v>
      </c>
      <c r="BL18" s="14">
        <v>166254615.44</v>
      </c>
      <c r="BM18" s="14">
        <v>2568717.84</v>
      </c>
      <c r="BN18" s="14">
        <v>58356071.519999996</v>
      </c>
      <c r="BO18" s="14">
        <v>67752414.730000004</v>
      </c>
      <c r="BP18" s="14">
        <v>45756075.659999996</v>
      </c>
      <c r="BQ18" s="14">
        <v>21996339.070000008</v>
      </c>
      <c r="BR18" s="14">
        <v>0</v>
      </c>
      <c r="BS18" s="14">
        <v>34304444</v>
      </c>
      <c r="BT18" s="14">
        <v>381113</v>
      </c>
      <c r="BU18" s="14">
        <v>12793851</v>
      </c>
      <c r="BV18" s="14">
        <v>60092367</v>
      </c>
      <c r="BW18" s="14">
        <v>0</v>
      </c>
      <c r="BX18" s="14">
        <v>931134</v>
      </c>
      <c r="BY18" s="14">
        <v>15891396</v>
      </c>
      <c r="BZ18" s="14">
        <v>486353</v>
      </c>
      <c r="CA18" s="14">
        <v>673204</v>
      </c>
      <c r="CB18" s="14">
        <v>1499039925</v>
      </c>
      <c r="CC18" s="14">
        <v>0</v>
      </c>
      <c r="CD18" s="14">
        <v>-780980074</v>
      </c>
      <c r="CE18" s="14"/>
      <c r="CF18" s="14"/>
      <c r="CG18" s="14">
        <v>1392793876.75</v>
      </c>
      <c r="CH18" s="14">
        <v>106246048.81</v>
      </c>
      <c r="CI18" s="14">
        <v>669895.99000000022</v>
      </c>
      <c r="CJ18" s="14"/>
      <c r="CK18" s="14">
        <v>1256340176</v>
      </c>
      <c r="CL18" s="14">
        <v>1562561121</v>
      </c>
      <c r="CM18" s="14">
        <v>1499877029</v>
      </c>
      <c r="CN18" s="14">
        <v>1161.5</v>
      </c>
      <c r="CO18" s="14">
        <v>-669895.99</v>
      </c>
      <c r="CP18" s="14">
        <v>0</v>
      </c>
      <c r="CQ18" s="20">
        <f t="shared" si="1"/>
        <v>5.5811471461637917E-2</v>
      </c>
      <c r="CR18" s="20"/>
      <c r="CS18" s="20"/>
      <c r="CT18" s="20">
        <f t="shared" si="2"/>
        <v>-2.8531199508929763</v>
      </c>
      <c r="CU18" s="21">
        <f t="shared" si="3"/>
        <v>-559.83978024820397</v>
      </c>
      <c r="CV18" s="20"/>
      <c r="CW18" s="23">
        <f t="shared" si="4"/>
        <v>-979395.79040895391</v>
      </c>
      <c r="CX18" s="23">
        <f t="shared" si="16"/>
        <v>-576.75074472664653</v>
      </c>
      <c r="CY18" s="20">
        <f t="shared" si="5"/>
        <v>24.10009007478439</v>
      </c>
      <c r="CZ18" s="20">
        <f t="shared" si="6"/>
        <v>75.192399123008371</v>
      </c>
      <c r="DA18" s="20">
        <f t="shared" si="7"/>
        <v>21.285747809552173</v>
      </c>
      <c r="DB18" s="20">
        <f t="shared" si="8"/>
        <v>89.768164987824122</v>
      </c>
      <c r="DC18" s="23">
        <f t="shared" si="9"/>
        <v>1291327.6185966423</v>
      </c>
      <c r="DD18" s="20">
        <f t="shared" si="10"/>
        <v>85.83083953130577</v>
      </c>
      <c r="DE18" s="20">
        <f t="shared" si="17"/>
        <v>4.0116249635011876</v>
      </c>
      <c r="DF18" s="20">
        <f t="shared" si="11"/>
        <v>0</v>
      </c>
    </row>
    <row r="19" spans="1:110" s="12" customFormat="1" ht="15" x14ac:dyDescent="0.25">
      <c r="A19" s="36" t="s">
        <v>13</v>
      </c>
      <c r="B19" s="14">
        <v>587828762</v>
      </c>
      <c r="C19" s="14">
        <v>196987113</v>
      </c>
      <c r="D19" s="14">
        <v>154320739</v>
      </c>
      <c r="E19" s="14">
        <v>1304140</v>
      </c>
      <c r="F19" s="14">
        <v>17140610</v>
      </c>
      <c r="G19" s="14">
        <v>15054387</v>
      </c>
      <c r="H19" s="14">
        <v>47912499.659999996</v>
      </c>
      <c r="I19" s="29">
        <f t="shared" si="12"/>
        <v>47912499.360000007</v>
      </c>
      <c r="J19" s="14">
        <v>1874925.81</v>
      </c>
      <c r="K19" s="14">
        <v>196503.6</v>
      </c>
      <c r="L19" s="14">
        <v>778476.93</v>
      </c>
      <c r="M19" s="14">
        <v>45062593.020000003</v>
      </c>
      <c r="N19" s="14">
        <v>499507</v>
      </c>
      <c r="O19" s="14">
        <v>247816803.90000001</v>
      </c>
      <c r="P19" s="14">
        <v>338397958</v>
      </c>
      <c r="Q19" s="14">
        <v>325312400</v>
      </c>
      <c r="R19" s="29">
        <f t="shared" si="13"/>
        <v>325312400</v>
      </c>
      <c r="S19" s="14">
        <v>322856800</v>
      </c>
      <c r="T19" s="14">
        <v>2455600</v>
      </c>
      <c r="U19" s="14">
        <v>10318731.27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8480328.2799999993</v>
      </c>
      <c r="AC19" s="14">
        <v>1838402.99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29">
        <f t="shared" si="0"/>
        <v>10318731.27</v>
      </c>
      <c r="AM19" s="14">
        <v>586214762.19000006</v>
      </c>
      <c r="AN19" s="14">
        <v>0</v>
      </c>
      <c r="AO19" s="14">
        <v>0</v>
      </c>
      <c r="AP19" s="14">
        <v>0</v>
      </c>
      <c r="AQ19" s="14">
        <v>0</v>
      </c>
      <c r="AR19" s="14">
        <v>1594000</v>
      </c>
      <c r="AS19" s="14">
        <v>0</v>
      </c>
      <c r="AT19" s="14">
        <v>0</v>
      </c>
      <c r="AU19" s="14">
        <v>20000</v>
      </c>
      <c r="AV19" s="14">
        <v>0</v>
      </c>
      <c r="AW19" s="14">
        <v>4662736.49</v>
      </c>
      <c r="AX19" s="14">
        <v>168693110.90000001</v>
      </c>
      <c r="AY19" s="29">
        <f t="shared" si="14"/>
        <v>168693110.90000001</v>
      </c>
      <c r="AZ19" s="14">
        <v>0</v>
      </c>
      <c r="BA19" s="14">
        <v>0</v>
      </c>
      <c r="BB19" s="14">
        <v>27053987.370000001</v>
      </c>
      <c r="BC19" s="14">
        <v>7159688.5999999996</v>
      </c>
      <c r="BD19" s="14">
        <v>25736583.640000001</v>
      </c>
      <c r="BE19" s="14">
        <v>0</v>
      </c>
      <c r="BF19" s="14">
        <v>67417015.040000007</v>
      </c>
      <c r="BG19" s="14">
        <v>5820458.6100000003</v>
      </c>
      <c r="BH19" s="14">
        <v>35505377.640000001</v>
      </c>
      <c r="BI19" s="14">
        <v>274976838.91000003</v>
      </c>
      <c r="BJ19" s="29">
        <f t="shared" si="18"/>
        <v>274976838.91000003</v>
      </c>
      <c r="BK19" s="14">
        <v>83591276.799999997</v>
      </c>
      <c r="BL19" s="14">
        <v>103399010.48</v>
      </c>
      <c r="BM19" s="14">
        <v>0</v>
      </c>
      <c r="BN19" s="14">
        <v>87986551.630000025</v>
      </c>
      <c r="BO19" s="14">
        <v>37503871.409999996</v>
      </c>
      <c r="BP19" s="14">
        <v>20294050.460000001</v>
      </c>
      <c r="BQ19" s="14">
        <v>17209820.949999996</v>
      </c>
      <c r="BR19" s="14">
        <v>0</v>
      </c>
      <c r="BS19" s="14">
        <v>37622666.719999999</v>
      </c>
      <c r="BT19" s="14">
        <v>1217797.1100000001</v>
      </c>
      <c r="BU19" s="14">
        <v>10472378.92</v>
      </c>
      <c r="BV19" s="14">
        <v>10141519.890000001</v>
      </c>
      <c r="BW19" s="14">
        <v>300000</v>
      </c>
      <c r="BX19" s="14">
        <v>1792674.35</v>
      </c>
      <c r="BY19" s="14">
        <v>6905568.21</v>
      </c>
      <c r="BZ19" s="14">
        <v>3787529.08</v>
      </c>
      <c r="CA19" s="14">
        <v>1374247</v>
      </c>
      <c r="CB19" s="14">
        <v>572813581.96000004</v>
      </c>
      <c r="CC19" s="14">
        <v>0</v>
      </c>
      <c r="CD19" s="14">
        <v>-21421285</v>
      </c>
      <c r="CE19" s="14"/>
      <c r="CF19" s="14"/>
      <c r="CG19" s="14">
        <v>535885600</v>
      </c>
      <c r="CH19" s="14">
        <v>36927981</v>
      </c>
      <c r="CI19" s="14">
        <v>-14914584</v>
      </c>
      <c r="CJ19" s="14"/>
      <c r="CK19" s="14">
        <v>510900213</v>
      </c>
      <c r="CL19" s="14">
        <v>561929937</v>
      </c>
      <c r="CM19" s="14">
        <v>587828762</v>
      </c>
      <c r="CN19" s="14">
        <v>1084.0999999999999</v>
      </c>
      <c r="CO19" s="14">
        <v>14914584</v>
      </c>
      <c r="CP19" s="14">
        <v>0</v>
      </c>
      <c r="CQ19" s="23">
        <f t="shared" si="1"/>
        <v>2.5543460903330213</v>
      </c>
      <c r="CR19" s="23"/>
      <c r="CS19" s="23"/>
      <c r="CT19" s="23">
        <f t="shared" si="2"/>
        <v>-1.1881847593772346</v>
      </c>
      <c r="CU19" s="26">
        <f t="shared" si="3"/>
        <v>-72.92885585186994</v>
      </c>
      <c r="CV19" s="23"/>
      <c r="CW19" s="23">
        <f>(C19+H19-CG19-CH19)/CN19</f>
        <v>-302475.75716262346</v>
      </c>
      <c r="CX19" s="23">
        <f t="shared" si="16"/>
        <v>13757.572179688223</v>
      </c>
      <c r="CY19" s="23">
        <f t="shared" si="5"/>
        <v>41.661726763209998</v>
      </c>
      <c r="CZ19" s="23">
        <f t="shared" si="6"/>
        <v>57.567437981199021</v>
      </c>
      <c r="DA19" s="23">
        <f t="shared" si="7"/>
        <v>34.389392850282611</v>
      </c>
      <c r="DB19" s="23">
        <f t="shared" si="8"/>
        <v>66.235626721102975</v>
      </c>
      <c r="DC19" s="23">
        <f t="shared" si="9"/>
        <v>542227.43473849283</v>
      </c>
      <c r="DD19" s="23">
        <f t="shared" si="10"/>
        <v>79.489005547617751</v>
      </c>
      <c r="DE19" s="23">
        <f t="shared" si="17"/>
        <v>-4.6089064302690819</v>
      </c>
      <c r="DF19" s="23">
        <f t="shared" si="11"/>
        <v>0</v>
      </c>
    </row>
    <row r="20" spans="1:110" ht="15" x14ac:dyDescent="0.25">
      <c r="A20" s="36" t="s">
        <v>14</v>
      </c>
      <c r="B20" s="14">
        <v>1766390551.5999999</v>
      </c>
      <c r="C20" s="14">
        <v>901038240.63999999</v>
      </c>
      <c r="D20" s="14">
        <v>704730932.89999998</v>
      </c>
      <c r="E20" s="14">
        <v>667327.05000000005</v>
      </c>
      <c r="F20" s="14">
        <v>19045489.050000001</v>
      </c>
      <c r="G20" s="14">
        <v>143277022.44999999</v>
      </c>
      <c r="H20" s="14">
        <v>121180276.78</v>
      </c>
      <c r="I20" s="29">
        <f t="shared" si="12"/>
        <v>121180276.78</v>
      </c>
      <c r="J20" s="14">
        <v>10492707.83</v>
      </c>
      <c r="K20" s="14">
        <v>4447946.72</v>
      </c>
      <c r="L20" s="14">
        <v>1820162.39</v>
      </c>
      <c r="M20" s="14">
        <v>104419459.84</v>
      </c>
      <c r="N20" s="14">
        <v>20619689.34</v>
      </c>
      <c r="O20" s="14">
        <v>1071405209.15</v>
      </c>
      <c r="P20" s="14">
        <v>693867347.00999999</v>
      </c>
      <c r="Q20" s="14">
        <v>627432300</v>
      </c>
      <c r="R20" s="29">
        <f t="shared" si="13"/>
        <v>627432300</v>
      </c>
      <c r="S20" s="14">
        <v>613740500</v>
      </c>
      <c r="T20" s="14">
        <v>13691800</v>
      </c>
      <c r="U20" s="14">
        <v>42093682.670000002</v>
      </c>
      <c r="V20" s="14">
        <v>0</v>
      </c>
      <c r="W20" s="14">
        <v>0</v>
      </c>
      <c r="X20" s="14">
        <v>11930903</v>
      </c>
      <c r="Y20" s="14">
        <v>0</v>
      </c>
      <c r="Z20" s="14">
        <v>0</v>
      </c>
      <c r="AA20" s="14">
        <v>0</v>
      </c>
      <c r="AB20" s="14">
        <v>22342219.199999999</v>
      </c>
      <c r="AC20" s="14">
        <v>4571863.8600000003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3248696.61</v>
      </c>
      <c r="AL20" s="29">
        <f t="shared" si="0"/>
        <v>42093682.670000002</v>
      </c>
      <c r="AM20" s="14">
        <v>1765272556.1600001</v>
      </c>
      <c r="AN20" s="14">
        <v>0</v>
      </c>
      <c r="AO20" s="14">
        <v>63210.3</v>
      </c>
      <c r="AP20" s="14">
        <v>0</v>
      </c>
      <c r="AQ20" s="14">
        <v>0</v>
      </c>
      <c r="AR20" s="14">
        <v>254785.14</v>
      </c>
      <c r="AS20" s="14">
        <v>0</v>
      </c>
      <c r="AT20" s="14">
        <v>0</v>
      </c>
      <c r="AU20" s="14">
        <v>800000</v>
      </c>
      <c r="AV20" s="14">
        <v>0</v>
      </c>
      <c r="AW20" s="14">
        <v>9989256.5800000001</v>
      </c>
      <c r="AX20" s="14">
        <v>607243437.05999994</v>
      </c>
      <c r="AY20" s="29">
        <f t="shared" si="14"/>
        <v>607243437.05999994</v>
      </c>
      <c r="AZ20" s="14">
        <v>0</v>
      </c>
      <c r="BA20" s="14">
        <v>6986263.8700000001</v>
      </c>
      <c r="BB20" s="14">
        <v>31674081.109999999</v>
      </c>
      <c r="BC20" s="14">
        <v>53640730.090000004</v>
      </c>
      <c r="BD20" s="14">
        <v>72834475.400000006</v>
      </c>
      <c r="BE20" s="14">
        <v>239254001.03</v>
      </c>
      <c r="BF20" s="14">
        <v>83339255.140000001</v>
      </c>
      <c r="BG20" s="14">
        <v>10669812.039999999</v>
      </c>
      <c r="BH20" s="14">
        <v>108844818.37999994</v>
      </c>
      <c r="BI20" s="14">
        <v>700353121.47000003</v>
      </c>
      <c r="BJ20" s="29">
        <f t="shared" si="18"/>
        <v>700353121.46999991</v>
      </c>
      <c r="BK20" s="14">
        <v>141804460.34999999</v>
      </c>
      <c r="BL20" s="14">
        <v>387911213.57999998</v>
      </c>
      <c r="BM20" s="14">
        <v>0</v>
      </c>
      <c r="BN20" s="14">
        <v>170637447.53999999</v>
      </c>
      <c r="BO20" s="14">
        <v>130102224.2</v>
      </c>
      <c r="BP20" s="14">
        <v>80755124.480000004</v>
      </c>
      <c r="BQ20" s="14">
        <v>49347099.719999999</v>
      </c>
      <c r="BR20" s="14">
        <v>711224.78</v>
      </c>
      <c r="BS20" s="14">
        <v>87806852.439999998</v>
      </c>
      <c r="BT20" s="14">
        <v>1088990.8500000001</v>
      </c>
      <c r="BU20" s="14">
        <v>31091239.289999999</v>
      </c>
      <c r="BV20" s="14">
        <v>58584372.130000003</v>
      </c>
      <c r="BW20" s="14">
        <v>0</v>
      </c>
      <c r="BX20" s="14">
        <v>1246797.3899999999</v>
      </c>
      <c r="BY20" s="14">
        <v>32181803</v>
      </c>
      <c r="BZ20" s="14">
        <v>9516883.8800000008</v>
      </c>
      <c r="CA20" s="14">
        <v>13111512.390000001</v>
      </c>
      <c r="CB20" s="14">
        <v>1764765372.1199999</v>
      </c>
      <c r="CC20" s="14">
        <v>0</v>
      </c>
      <c r="CD20" s="14">
        <v>-52217637.93</v>
      </c>
      <c r="CE20" s="14"/>
      <c r="CF20" s="14"/>
      <c r="CG20" s="14">
        <v>1591454260.29</v>
      </c>
      <c r="CH20" s="14">
        <v>173311111.82999998</v>
      </c>
      <c r="CI20" s="14">
        <v>-1861973.86</v>
      </c>
      <c r="CJ20" s="14"/>
      <c r="CK20" s="14">
        <v>1544819373.23</v>
      </c>
      <c r="CL20" s="14">
        <v>1698434663</v>
      </c>
      <c r="CM20" s="14">
        <v>1766390551.5999999</v>
      </c>
      <c r="CN20" s="14">
        <v>2755.1</v>
      </c>
      <c r="CO20" s="14">
        <v>1861973.86</v>
      </c>
      <c r="CP20" s="14">
        <v>0</v>
      </c>
      <c r="CQ20" s="20">
        <f t="shared" si="1"/>
        <v>9.2005671029426014E-2</v>
      </c>
      <c r="CR20" s="20"/>
      <c r="CS20" s="20"/>
      <c r="CT20" s="20">
        <f t="shared" si="2"/>
        <v>-0.5568630710258573</v>
      </c>
      <c r="CU20" s="21">
        <f t="shared" si="3"/>
        <v>-7.4051272049862984</v>
      </c>
      <c r="CV20" s="20"/>
      <c r="CW20" s="23">
        <f t="shared" si="4"/>
        <v>-269517.20616311568</v>
      </c>
      <c r="CX20" s="23">
        <f t="shared" si="16"/>
        <v>675.82804979855541</v>
      </c>
      <c r="CY20" s="23">
        <f t="shared" si="5"/>
        <v>57.870470179659449</v>
      </c>
      <c r="CZ20" s="20">
        <f t="shared" si="6"/>
        <v>39.281649597904249</v>
      </c>
      <c r="DA20" s="20">
        <f t="shared" si="7"/>
        <v>51.057112456688181</v>
      </c>
      <c r="DB20" s="20">
        <f t="shared" si="8"/>
        <v>44.915759022313459</v>
      </c>
      <c r="DC20" s="23">
        <f t="shared" si="9"/>
        <v>641134.8232732024</v>
      </c>
      <c r="DD20" s="20">
        <f t="shared" si="10"/>
        <v>84.0987362152961</v>
      </c>
      <c r="DE20" s="20">
        <f t="shared" si="17"/>
        <v>-4.0010893607156612</v>
      </c>
      <c r="DF20" s="20">
        <f t="shared" si="11"/>
        <v>0</v>
      </c>
    </row>
    <row r="21" spans="1:110" s="12" customFormat="1" ht="15" x14ac:dyDescent="0.25">
      <c r="A21" s="36" t="s">
        <v>15</v>
      </c>
      <c r="B21" s="14">
        <v>686575464.94000006</v>
      </c>
      <c r="C21" s="14">
        <v>247224258.84</v>
      </c>
      <c r="D21" s="14">
        <v>186120686.52000001</v>
      </c>
      <c r="E21" s="14">
        <v>966892.39</v>
      </c>
      <c r="F21" s="14">
        <v>15525699.460000001</v>
      </c>
      <c r="G21" s="14">
        <v>31191775.93</v>
      </c>
      <c r="H21" s="14">
        <v>55077484.630000003</v>
      </c>
      <c r="I21" s="29">
        <f t="shared" si="12"/>
        <v>55077484.629999995</v>
      </c>
      <c r="J21" s="14">
        <v>535360.06999999995</v>
      </c>
      <c r="K21" s="14">
        <v>255447.3</v>
      </c>
      <c r="L21" s="14">
        <v>476583.07</v>
      </c>
      <c r="M21" s="14">
        <v>53810094.189999998</v>
      </c>
      <c r="N21" s="14">
        <v>2206388.46</v>
      </c>
      <c r="O21" s="14">
        <v>310666441.99000001</v>
      </c>
      <c r="P21" s="14">
        <v>375885388.70999998</v>
      </c>
      <c r="Q21" s="14">
        <v>372870200</v>
      </c>
      <c r="R21" s="29">
        <f t="shared" si="13"/>
        <v>372870200</v>
      </c>
      <c r="S21" s="14">
        <v>371760600</v>
      </c>
      <c r="T21" s="14">
        <v>1109600</v>
      </c>
      <c r="U21" s="14">
        <v>2032843.27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272700</v>
      </c>
      <c r="AC21" s="14">
        <v>0</v>
      </c>
      <c r="AD21" s="14">
        <v>171302.13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1588841.14</v>
      </c>
      <c r="AL21" s="29">
        <f t="shared" si="0"/>
        <v>2032843.27</v>
      </c>
      <c r="AM21" s="14">
        <v>686551830.70000005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23634.240000000002</v>
      </c>
      <c r="AV21" s="14">
        <v>0</v>
      </c>
      <c r="AW21" s="14">
        <v>5040334.58</v>
      </c>
      <c r="AX21" s="14">
        <v>242232641.86000001</v>
      </c>
      <c r="AY21" s="29">
        <f t="shared" si="14"/>
        <v>242232641.86000001</v>
      </c>
      <c r="AZ21" s="14">
        <v>0</v>
      </c>
      <c r="BA21" s="14">
        <v>0</v>
      </c>
      <c r="BB21" s="14">
        <v>48919580.880000003</v>
      </c>
      <c r="BC21" s="14">
        <v>17999645.27</v>
      </c>
      <c r="BD21" s="14">
        <v>32964645.190000001</v>
      </c>
      <c r="BE21" s="14">
        <v>0</v>
      </c>
      <c r="BF21" s="14">
        <v>59443912.060000002</v>
      </c>
      <c r="BG21" s="14">
        <v>8351312.96</v>
      </c>
      <c r="BH21" s="14">
        <v>74553545.499999985</v>
      </c>
      <c r="BI21" s="14">
        <v>292681994.69</v>
      </c>
      <c r="BJ21" s="29">
        <f t="shared" si="18"/>
        <v>292681994.69</v>
      </c>
      <c r="BK21" s="14">
        <v>49877876.380000003</v>
      </c>
      <c r="BL21" s="14">
        <v>179595752.86000001</v>
      </c>
      <c r="BM21" s="14">
        <v>0</v>
      </c>
      <c r="BN21" s="14">
        <v>63208365.449999996</v>
      </c>
      <c r="BO21" s="14">
        <v>65681216.399999999</v>
      </c>
      <c r="BP21" s="14">
        <v>39790051.960000001</v>
      </c>
      <c r="BQ21" s="14">
        <v>25891164.439999998</v>
      </c>
      <c r="BR21" s="14">
        <v>242420.91</v>
      </c>
      <c r="BS21" s="14">
        <v>34477815.369999997</v>
      </c>
      <c r="BT21" s="14">
        <v>80662.460000000006</v>
      </c>
      <c r="BU21" s="14">
        <v>11020475.109999999</v>
      </c>
      <c r="BV21" s="14">
        <v>2582081.06</v>
      </c>
      <c r="BW21" s="14">
        <v>0</v>
      </c>
      <c r="BX21" s="14">
        <v>0</v>
      </c>
      <c r="BY21" s="14">
        <v>16351417.68</v>
      </c>
      <c r="BZ21" s="14">
        <v>1071671</v>
      </c>
      <c r="CA21" s="14">
        <v>11872.76</v>
      </c>
      <c r="CB21" s="14">
        <v>680238827.11000001</v>
      </c>
      <c r="CC21" s="14">
        <v>0</v>
      </c>
      <c r="CD21" s="14">
        <v>-3905713.83</v>
      </c>
      <c r="CE21" s="14"/>
      <c r="CF21" s="14"/>
      <c r="CG21" s="14">
        <v>637372389.63000011</v>
      </c>
      <c r="CH21" s="14">
        <v>42866437.480000004</v>
      </c>
      <c r="CI21" s="14">
        <v>-3905713.83</v>
      </c>
      <c r="CJ21" s="14"/>
      <c r="CK21" s="14">
        <v>606149677.73000002</v>
      </c>
      <c r="CL21" s="14">
        <v>669722910</v>
      </c>
      <c r="CM21" s="14">
        <v>686575464.94000006</v>
      </c>
      <c r="CN21" s="14">
        <v>1088.2</v>
      </c>
      <c r="CO21" s="14">
        <v>3905713.83</v>
      </c>
      <c r="CP21" s="14">
        <v>0</v>
      </c>
      <c r="CQ21" s="23">
        <f t="shared" si="1"/>
        <v>0.92293391674776759</v>
      </c>
      <c r="CR21" s="23"/>
      <c r="CS21" s="23"/>
      <c r="CT21" s="23">
        <f t="shared" si="2"/>
        <v>-1.108397994380909</v>
      </c>
      <c r="CU21" s="26">
        <f t="shared" si="3"/>
        <v>-18.428327448739466</v>
      </c>
      <c r="CV21" s="23"/>
      <c r="CW21" s="23">
        <f t="shared" si="4"/>
        <v>-347304.80025730573</v>
      </c>
      <c r="CX21" s="23">
        <f t="shared" si="16"/>
        <v>3589.150735158978</v>
      </c>
      <c r="CY21" s="23">
        <f t="shared" si="5"/>
        <v>44.030373776379882</v>
      </c>
      <c r="CZ21" s="23">
        <f t="shared" si="6"/>
        <v>54.747862093040077</v>
      </c>
      <c r="DA21" s="23">
        <f t="shared" si="7"/>
        <v>36.343744136207896</v>
      </c>
      <c r="DB21" s="23">
        <f t="shared" si="8"/>
        <v>62.01197534537539</v>
      </c>
      <c r="DC21" s="23">
        <f t="shared" si="9"/>
        <v>630927.64651718433</v>
      </c>
      <c r="DD21" s="23">
        <f t="shared" si="10"/>
        <v>79.578681642080241</v>
      </c>
      <c r="DE21" s="23">
        <f t="shared" si="17"/>
        <v>-2.5163473861152603</v>
      </c>
      <c r="DF21" s="23">
        <f t="shared" si="11"/>
        <v>0</v>
      </c>
    </row>
    <row r="22" spans="1:110" ht="15" x14ac:dyDescent="0.25">
      <c r="A22" s="36" t="s">
        <v>16</v>
      </c>
      <c r="B22" s="14">
        <v>1836489535.0599999</v>
      </c>
      <c r="C22" s="14">
        <v>307754786.58999997</v>
      </c>
      <c r="D22" s="14">
        <v>238663402.87</v>
      </c>
      <c r="E22" s="14">
        <v>248276.79</v>
      </c>
      <c r="F22" s="14">
        <v>22933188.370000001</v>
      </c>
      <c r="G22" s="14">
        <v>31004372.390000001</v>
      </c>
      <c r="H22" s="14">
        <v>65894432.159999996</v>
      </c>
      <c r="I22" s="29">
        <f t="shared" si="12"/>
        <v>65894432.159999996</v>
      </c>
      <c r="J22" s="14">
        <v>135312.64000000001</v>
      </c>
      <c r="K22" s="14">
        <v>1660182.8</v>
      </c>
      <c r="L22" s="14">
        <v>865111.18</v>
      </c>
      <c r="M22" s="14">
        <v>63233825.539999999</v>
      </c>
      <c r="N22" s="40">
        <v>0</v>
      </c>
      <c r="O22" s="14">
        <v>377249641.29000002</v>
      </c>
      <c r="P22" s="14">
        <v>1459239893.77</v>
      </c>
      <c r="Q22" s="14">
        <v>430734200</v>
      </c>
      <c r="R22" s="29">
        <f t="shared" si="13"/>
        <v>430734200</v>
      </c>
      <c r="S22" s="14">
        <v>420795700</v>
      </c>
      <c r="T22" s="14">
        <v>9938500</v>
      </c>
      <c r="U22" s="14">
        <v>1020786038.77</v>
      </c>
      <c r="V22" s="14">
        <v>733556569.38999999</v>
      </c>
      <c r="W22" s="14">
        <v>150093557.37</v>
      </c>
      <c r="X22" s="14">
        <v>39313842</v>
      </c>
      <c r="Y22" s="14">
        <v>20373759.07</v>
      </c>
      <c r="Z22" s="14">
        <v>0</v>
      </c>
      <c r="AA22" s="14">
        <v>0</v>
      </c>
      <c r="AB22" s="14">
        <v>0</v>
      </c>
      <c r="AC22" s="14">
        <v>2222047.13</v>
      </c>
      <c r="AD22" s="14">
        <v>201801.7</v>
      </c>
      <c r="AE22" s="14">
        <v>28076487.66</v>
      </c>
      <c r="AF22" s="14">
        <v>0</v>
      </c>
      <c r="AG22" s="14">
        <v>2536751.41</v>
      </c>
      <c r="AH22" s="14">
        <v>6261474.3099999996</v>
      </c>
      <c r="AI22" s="14">
        <v>134148.62</v>
      </c>
      <c r="AJ22" s="14">
        <v>0</v>
      </c>
      <c r="AK22" s="14">
        <v>38015600.109999999</v>
      </c>
      <c r="AL22" s="29">
        <f t="shared" si="0"/>
        <v>1020786038.77</v>
      </c>
      <c r="AM22" s="14">
        <v>1836489535.0599999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8251985.1799999997</v>
      </c>
      <c r="AX22" s="14">
        <v>266905555.62</v>
      </c>
      <c r="AY22" s="29">
        <f t="shared" si="14"/>
        <v>266905555.62</v>
      </c>
      <c r="AZ22" s="14">
        <v>0</v>
      </c>
      <c r="BA22" s="14">
        <v>0</v>
      </c>
      <c r="BB22" s="14">
        <v>32696024.210000001</v>
      </c>
      <c r="BC22" s="14">
        <v>15050236.35</v>
      </c>
      <c r="BD22" s="14">
        <v>64089662.530000001</v>
      </c>
      <c r="BE22" s="14">
        <v>0</v>
      </c>
      <c r="BF22" s="14">
        <v>46401535.369999997</v>
      </c>
      <c r="BG22" s="14">
        <v>7637946.1799999997</v>
      </c>
      <c r="BH22" s="14">
        <v>101030150.97999999</v>
      </c>
      <c r="BI22" s="14">
        <v>341524487.56999999</v>
      </c>
      <c r="BJ22" s="29">
        <f t="shared" si="18"/>
        <v>341524487.56999999</v>
      </c>
      <c r="BK22" s="14">
        <v>90824202.209999993</v>
      </c>
      <c r="BL22" s="14">
        <v>150805292.61000001</v>
      </c>
      <c r="BM22" s="14">
        <v>0</v>
      </c>
      <c r="BN22" s="14">
        <v>99894992.75</v>
      </c>
      <c r="BO22" s="14">
        <v>67407552.040000007</v>
      </c>
      <c r="BP22" s="14">
        <v>52312439.310000002</v>
      </c>
      <c r="BQ22" s="14">
        <v>15095112.730000004</v>
      </c>
      <c r="BR22" s="14">
        <v>0</v>
      </c>
      <c r="BS22" s="14">
        <v>40821786.859999999</v>
      </c>
      <c r="BT22" s="14">
        <v>255073.82</v>
      </c>
      <c r="BU22" s="14">
        <v>13570926.52</v>
      </c>
      <c r="BV22" s="14">
        <v>5077975.5599999996</v>
      </c>
      <c r="BW22" s="14">
        <v>1524599.35</v>
      </c>
      <c r="BX22" s="14">
        <v>297847</v>
      </c>
      <c r="BY22" s="14">
        <v>11217227.9</v>
      </c>
      <c r="BZ22" s="14">
        <v>820000</v>
      </c>
      <c r="CA22" s="14">
        <v>509796.99</v>
      </c>
      <c r="CB22" s="14">
        <v>1823805414.72</v>
      </c>
      <c r="CC22" s="14">
        <v>0</v>
      </c>
      <c r="CD22" s="14">
        <v>-1065506174.54</v>
      </c>
      <c r="CE22" s="14"/>
      <c r="CF22" s="14"/>
      <c r="CG22" s="14">
        <v>1681099064.71</v>
      </c>
      <c r="CH22" s="14">
        <v>142706350.00999999</v>
      </c>
      <c r="CI22" s="14">
        <v>-12806461.189999999</v>
      </c>
      <c r="CJ22" s="14"/>
      <c r="CK22" s="14">
        <v>1599064856.1199999</v>
      </c>
      <c r="CL22" s="14">
        <v>1892175755</v>
      </c>
      <c r="CM22" s="14">
        <v>1836489535.0599999</v>
      </c>
      <c r="CN22" s="14">
        <v>1326.9</v>
      </c>
      <c r="CO22" s="14">
        <v>12806461.189999999</v>
      </c>
      <c r="CP22" s="14">
        <v>0</v>
      </c>
      <c r="CQ22" s="20">
        <f t="shared" si="1"/>
        <v>0.69067207287873333</v>
      </c>
      <c r="CR22" s="20"/>
      <c r="CS22" s="20"/>
      <c r="CT22" s="20">
        <f t="shared" si="2"/>
        <v>-3.4991371060106093</v>
      </c>
      <c r="CU22" s="32" t="e">
        <f t="shared" si="3"/>
        <v>#DIV/0!</v>
      </c>
      <c r="CV22" s="20"/>
      <c r="CW22" s="23">
        <f t="shared" si="4"/>
        <v>-1092890.3428819051</v>
      </c>
      <c r="CX22" s="23">
        <f t="shared" si="16"/>
        <v>9651.4139648805467</v>
      </c>
      <c r="CY22" s="20">
        <f t="shared" si="5"/>
        <v>20.345839800159414</v>
      </c>
      <c r="CZ22" s="20">
        <f t="shared" si="6"/>
        <v>79.458111027151872</v>
      </c>
      <c r="DA22" s="20">
        <f t="shared" si="7"/>
        <v>16.874321356110684</v>
      </c>
      <c r="DB22" s="20">
        <f t="shared" si="8"/>
        <v>91.255829191989505</v>
      </c>
      <c r="DC22" s="23">
        <f t="shared" si="9"/>
        <v>1384045.1692365664</v>
      </c>
      <c r="DD22" s="20">
        <f t="shared" si="10"/>
        <v>81.578549826485371</v>
      </c>
      <c r="DE22" s="20">
        <f t="shared" si="17"/>
        <v>2.9429729132112286</v>
      </c>
      <c r="DF22" s="20">
        <f t="shared" si="11"/>
        <v>0</v>
      </c>
    </row>
    <row r="23" spans="1:110" ht="15" x14ac:dyDescent="0.25">
      <c r="A23" s="36" t="s">
        <v>17</v>
      </c>
      <c r="B23" s="14">
        <v>4573517009</v>
      </c>
      <c r="C23" s="14">
        <v>1433229550</v>
      </c>
      <c r="D23" s="14">
        <v>1054856657</v>
      </c>
      <c r="E23" s="14">
        <v>8819066</v>
      </c>
      <c r="F23" s="14">
        <v>42628764</v>
      </c>
      <c r="G23" s="14">
        <v>237376402</v>
      </c>
      <c r="H23" s="14">
        <v>252434306.09</v>
      </c>
      <c r="I23" s="29">
        <f t="shared" si="12"/>
        <v>252434306.09</v>
      </c>
      <c r="J23" s="14">
        <v>23961148.190000001</v>
      </c>
      <c r="K23" s="14">
        <v>21251337.82</v>
      </c>
      <c r="L23" s="14">
        <v>5103809.4000000004</v>
      </c>
      <c r="M23" s="14">
        <v>202118010.68000001</v>
      </c>
      <c r="N23" s="14">
        <v>39031659</v>
      </c>
      <c r="O23" s="14">
        <v>1749000065</v>
      </c>
      <c r="P23" s="14">
        <v>2557187107</v>
      </c>
      <c r="Q23" s="14">
        <v>1561681300</v>
      </c>
      <c r="R23" s="29">
        <f t="shared" si="13"/>
        <v>1561681300</v>
      </c>
      <c r="S23" s="14">
        <v>1547399700</v>
      </c>
      <c r="T23" s="14">
        <v>14281600</v>
      </c>
      <c r="U23" s="14">
        <v>939017532.46000004</v>
      </c>
      <c r="V23" s="14">
        <v>605979757.01999998</v>
      </c>
      <c r="W23" s="14">
        <v>166772915.22999999</v>
      </c>
      <c r="X23" s="14">
        <v>36081264</v>
      </c>
      <c r="Y23" s="14">
        <v>27430016.559999999</v>
      </c>
      <c r="Z23" s="14">
        <v>0</v>
      </c>
      <c r="AA23" s="14">
        <v>0</v>
      </c>
      <c r="AB23" s="14">
        <v>0</v>
      </c>
      <c r="AC23" s="14">
        <v>2144883.33</v>
      </c>
      <c r="AD23" s="14">
        <v>460041.67</v>
      </c>
      <c r="AE23" s="14">
        <v>58621123.200000003</v>
      </c>
      <c r="AF23" s="14">
        <v>336223.77</v>
      </c>
      <c r="AG23" s="14">
        <v>0</v>
      </c>
      <c r="AH23" s="14">
        <v>10042099.07</v>
      </c>
      <c r="AI23" s="14">
        <v>296539</v>
      </c>
      <c r="AJ23" s="14">
        <v>0</v>
      </c>
      <c r="AK23" s="14">
        <v>30852669.609999999</v>
      </c>
      <c r="AL23" s="29">
        <f t="shared" si="0"/>
        <v>939017532.46000004</v>
      </c>
      <c r="AM23" s="14">
        <v>4306187173.3999996</v>
      </c>
      <c r="AN23" s="14">
        <v>5471330.4900000002</v>
      </c>
      <c r="AO23" s="14">
        <v>38114.33</v>
      </c>
      <c r="AP23" s="14">
        <v>183588882</v>
      </c>
      <c r="AQ23" s="14">
        <v>1905948</v>
      </c>
      <c r="AR23" s="14">
        <v>18855481.59</v>
      </c>
      <c r="AS23" s="14">
        <v>513513.31</v>
      </c>
      <c r="AT23" s="14">
        <v>457805.92</v>
      </c>
      <c r="AU23" s="14">
        <v>56498760.630000003</v>
      </c>
      <c r="AV23" s="14">
        <v>0</v>
      </c>
      <c r="AW23" s="14">
        <v>230974786</v>
      </c>
      <c r="AX23" s="14">
        <v>1451028454.25</v>
      </c>
      <c r="AY23" s="29">
        <f t="shared" si="14"/>
        <v>1451028454.2500002</v>
      </c>
      <c r="AZ23" s="14">
        <v>273858993.45999998</v>
      </c>
      <c r="BA23" s="14">
        <v>875301446.59000003</v>
      </c>
      <c r="BB23" s="14">
        <v>36578228.149999999</v>
      </c>
      <c r="BC23" s="14">
        <v>7361013.21</v>
      </c>
      <c r="BD23" s="14">
        <v>58760864.950000003</v>
      </c>
      <c r="BE23" s="14">
        <v>0</v>
      </c>
      <c r="BF23" s="14">
        <v>72921170.950000003</v>
      </c>
      <c r="BG23" s="14">
        <v>9756353.1300000008</v>
      </c>
      <c r="BH23" s="14">
        <v>116490383.80999999</v>
      </c>
      <c r="BI23" s="14">
        <v>1023860717.24</v>
      </c>
      <c r="BJ23" s="29">
        <f t="shared" si="18"/>
        <v>1023860717.24</v>
      </c>
      <c r="BK23" s="14">
        <v>630895944.16999996</v>
      </c>
      <c r="BL23" s="14">
        <v>153814167.46000001</v>
      </c>
      <c r="BM23" s="14">
        <v>19233872.300000001</v>
      </c>
      <c r="BN23" s="14">
        <v>219916733.31</v>
      </c>
      <c r="BO23" s="14">
        <v>984030749</v>
      </c>
      <c r="BP23" s="14">
        <v>66327477.609999999</v>
      </c>
      <c r="BQ23" s="14">
        <v>917703271.38999999</v>
      </c>
      <c r="BR23" s="14">
        <v>102461748</v>
      </c>
      <c r="BS23" s="14">
        <v>189069248</v>
      </c>
      <c r="BT23" s="14">
        <v>5652872</v>
      </c>
      <c r="BU23" s="14">
        <v>35249499</v>
      </c>
      <c r="BV23" s="14">
        <v>106068547</v>
      </c>
      <c r="BW23" s="14">
        <v>604544</v>
      </c>
      <c r="BX23" s="14">
        <v>1278396</v>
      </c>
      <c r="BY23" s="14">
        <v>71865605</v>
      </c>
      <c r="BZ23" s="14">
        <v>33773835</v>
      </c>
      <c r="CA23" s="14">
        <v>18279373</v>
      </c>
      <c r="CB23" s="14">
        <v>4623273320</v>
      </c>
      <c r="CC23" s="14">
        <v>0</v>
      </c>
      <c r="CD23" s="14">
        <v>50808188</v>
      </c>
      <c r="CE23" s="14"/>
      <c r="CF23" s="14"/>
      <c r="CG23" s="14">
        <v>4257023206</v>
      </c>
      <c r="CH23" s="14">
        <v>366250112</v>
      </c>
      <c r="CI23" s="14">
        <v>51526818</v>
      </c>
      <c r="CJ23" s="14"/>
      <c r="CK23" s="14">
        <v>4051756450</v>
      </c>
      <c r="CL23" s="14">
        <v>4580206709</v>
      </c>
      <c r="CM23" s="14">
        <v>4573517009</v>
      </c>
      <c r="CN23" s="14">
        <v>1285.4000000000001</v>
      </c>
      <c r="CO23" s="14">
        <v>-51526818.5</v>
      </c>
      <c r="CP23" s="14">
        <v>0</v>
      </c>
      <c r="CQ23" s="20">
        <f t="shared" si="1"/>
        <v>-1.0879222467542373</v>
      </c>
      <c r="CR23" s="20"/>
      <c r="CS23" s="20"/>
      <c r="CT23" s="20">
        <f t="shared" si="2"/>
        <v>-1.525428299729001</v>
      </c>
      <c r="CU23" s="21">
        <f t="shared" si="3"/>
        <v>-8.3834113482083872</v>
      </c>
      <c r="CV23" s="20"/>
      <c r="CW23" s="23">
        <f t="shared" si="4"/>
        <v>-2285366.0042866031</v>
      </c>
      <c r="CX23" s="23">
        <f t="shared" si="16"/>
        <v>-40086.21324101447</v>
      </c>
      <c r="CY23" s="20">
        <f t="shared" si="5"/>
        <v>36.857058862421731</v>
      </c>
      <c r="CZ23" s="20">
        <f t="shared" si="6"/>
        <v>55.912924385496702</v>
      </c>
      <c r="DA23" s="20">
        <f t="shared" si="7"/>
        <v>31.000320569409901</v>
      </c>
      <c r="DB23" s="20">
        <f t="shared" si="8"/>
        <v>63.113050810346706</v>
      </c>
      <c r="DC23" s="23">
        <f t="shared" si="9"/>
        <v>3558049.641356776</v>
      </c>
      <c r="DD23" s="20">
        <f t="shared" si="10"/>
        <v>81.94565447314605</v>
      </c>
      <c r="DE23" s="20">
        <f t="shared" si="17"/>
        <v>0.14605672680350637</v>
      </c>
      <c r="DF23" s="20">
        <f t="shared" si="11"/>
        <v>0</v>
      </c>
    </row>
    <row r="24" spans="1:110" ht="15" x14ac:dyDescent="0.25">
      <c r="A24" s="36" t="s">
        <v>18</v>
      </c>
      <c r="B24" s="14">
        <v>1253256872</v>
      </c>
      <c r="C24" s="14">
        <v>180524534</v>
      </c>
      <c r="D24" s="14">
        <v>125759160</v>
      </c>
      <c r="E24" s="14">
        <v>184829</v>
      </c>
      <c r="F24" s="14">
        <v>18308015</v>
      </c>
      <c r="G24" s="14">
        <v>26509850</v>
      </c>
      <c r="H24" s="14">
        <v>51993382.100000001</v>
      </c>
      <c r="I24" s="29">
        <f t="shared" si="12"/>
        <v>51993382.099999994</v>
      </c>
      <c r="J24" s="14">
        <v>2072501.8</v>
      </c>
      <c r="K24" s="14">
        <v>14565.95</v>
      </c>
      <c r="L24" s="14">
        <v>589609.80000000005</v>
      </c>
      <c r="M24" s="14">
        <v>49316704.549999997</v>
      </c>
      <c r="N24" s="14">
        <v>1238180</v>
      </c>
      <c r="O24" s="14">
        <v>239652411</v>
      </c>
      <c r="P24" s="14">
        <v>1010168781</v>
      </c>
      <c r="Q24" s="14">
        <v>274131700</v>
      </c>
      <c r="R24" s="29">
        <f t="shared" si="13"/>
        <v>274131700</v>
      </c>
      <c r="S24" s="14">
        <v>265898400</v>
      </c>
      <c r="T24" s="14">
        <v>8233300</v>
      </c>
      <c r="U24" s="14">
        <v>736037081.37</v>
      </c>
      <c r="V24" s="14">
        <v>553810639.13999999</v>
      </c>
      <c r="W24" s="14">
        <v>52220475.219999999</v>
      </c>
      <c r="X24" s="14">
        <v>16829273.460000001</v>
      </c>
      <c r="Y24" s="14">
        <v>10366920.16</v>
      </c>
      <c r="Z24" s="14">
        <v>0</v>
      </c>
      <c r="AA24" s="14">
        <v>0</v>
      </c>
      <c r="AB24" s="14">
        <v>0</v>
      </c>
      <c r="AC24" s="14">
        <v>6573909.6200000001</v>
      </c>
      <c r="AD24" s="14">
        <v>163679</v>
      </c>
      <c r="AE24" s="14">
        <v>70971330.599999994</v>
      </c>
      <c r="AF24" s="14">
        <v>0</v>
      </c>
      <c r="AG24" s="14">
        <v>0</v>
      </c>
      <c r="AH24" s="14">
        <v>5177933.21</v>
      </c>
      <c r="AI24" s="14">
        <v>1091000</v>
      </c>
      <c r="AJ24" s="14">
        <v>673743</v>
      </c>
      <c r="AK24" s="14">
        <v>18158177.960000001</v>
      </c>
      <c r="AL24" s="29">
        <f t="shared" si="0"/>
        <v>736037081.37000012</v>
      </c>
      <c r="AM24" s="14">
        <v>1249821193.1199999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3435678.9</v>
      </c>
      <c r="AV24" s="14">
        <v>0</v>
      </c>
      <c r="AW24" s="14">
        <v>3650187</v>
      </c>
      <c r="AX24" s="14">
        <v>131199674.84999999</v>
      </c>
      <c r="AY24" s="29">
        <f t="shared" si="14"/>
        <v>131199674.84999999</v>
      </c>
      <c r="AZ24" s="14">
        <v>0</v>
      </c>
      <c r="BA24" s="14">
        <v>1383687.9</v>
      </c>
      <c r="BB24" s="14">
        <v>11035257.699999999</v>
      </c>
      <c r="BC24" s="14">
        <v>5700210.2000000002</v>
      </c>
      <c r="BD24" s="14">
        <v>40357342.460000001</v>
      </c>
      <c r="BE24" s="14">
        <v>0</v>
      </c>
      <c r="BF24" s="14">
        <v>45727820.439999998</v>
      </c>
      <c r="BG24" s="14">
        <v>8062640.1900000004</v>
      </c>
      <c r="BH24" s="14">
        <v>18932715.960000001</v>
      </c>
      <c r="BI24" s="14">
        <v>248989406.28</v>
      </c>
      <c r="BJ24" s="29">
        <f t="shared" si="18"/>
        <v>248989406.28000003</v>
      </c>
      <c r="BK24" s="14">
        <v>91004895.420000002</v>
      </c>
      <c r="BL24" s="14">
        <v>90269666.75</v>
      </c>
      <c r="BM24" s="14">
        <v>0</v>
      </c>
      <c r="BN24" s="14">
        <v>67714844.109999999</v>
      </c>
      <c r="BO24" s="14">
        <v>45901605.310000002</v>
      </c>
      <c r="BP24" s="14">
        <v>30090443.93</v>
      </c>
      <c r="BQ24" s="14">
        <v>15811161.380000003</v>
      </c>
      <c r="BR24" s="14">
        <v>0</v>
      </c>
      <c r="BS24" s="14">
        <v>27995151</v>
      </c>
      <c r="BT24" s="14">
        <v>802561</v>
      </c>
      <c r="BU24" s="14">
        <v>10699239</v>
      </c>
      <c r="BV24" s="14">
        <v>56184755</v>
      </c>
      <c r="BW24" s="14">
        <v>565406</v>
      </c>
      <c r="BX24" s="14">
        <v>40413787</v>
      </c>
      <c r="BY24" s="14">
        <v>10085735</v>
      </c>
      <c r="BZ24" s="14">
        <v>267494</v>
      </c>
      <c r="CA24" s="14">
        <v>3103071</v>
      </c>
      <c r="CB24" s="14">
        <v>1279127731</v>
      </c>
      <c r="CC24" s="14">
        <v>0</v>
      </c>
      <c r="CD24" s="14">
        <v>25529116</v>
      </c>
      <c r="CE24" s="14"/>
      <c r="CF24" s="14"/>
      <c r="CG24" s="14">
        <v>1133905576</v>
      </c>
      <c r="CH24" s="14">
        <v>145222153</v>
      </c>
      <c r="CI24" s="14">
        <v>26612521</v>
      </c>
      <c r="CJ24" s="14"/>
      <c r="CK24" s="14">
        <v>1069736854</v>
      </c>
      <c r="CL24" s="14">
        <v>1295251652</v>
      </c>
      <c r="CM24" s="14">
        <v>1253256872</v>
      </c>
      <c r="CN24" s="14">
        <v>904.3</v>
      </c>
      <c r="CO24" s="14">
        <v>-26612521.329999998</v>
      </c>
      <c r="CP24" s="14">
        <v>0</v>
      </c>
      <c r="CQ24" s="20">
        <f t="shared" si="1"/>
        <v>-2.064290057210235</v>
      </c>
      <c r="CR24" s="20"/>
      <c r="CS24" s="20"/>
      <c r="CT24" s="20">
        <f t="shared" si="2"/>
        <v>-3.8766374437672848</v>
      </c>
      <c r="CU24" s="21">
        <f t="shared" si="3"/>
        <v>-116.28678625078744</v>
      </c>
      <c r="CV24" s="20"/>
      <c r="CW24" s="23">
        <f t="shared" si="4"/>
        <v>-1157370.134800398</v>
      </c>
      <c r="CX24" s="23">
        <f t="shared" si="16"/>
        <v>-29428.863574035164</v>
      </c>
      <c r="CY24" s="20">
        <f t="shared" si="5"/>
        <v>18.553093248069576</v>
      </c>
      <c r="CZ24" s="20">
        <f t="shared" si="6"/>
        <v>80.603490279525076</v>
      </c>
      <c r="DA24" s="20">
        <f t="shared" si="7"/>
        <v>14.113096731854061</v>
      </c>
      <c r="DB24" s="20">
        <f t="shared" si="8"/>
        <v>94.43152091308616</v>
      </c>
      <c r="DC24" s="23">
        <f t="shared" si="9"/>
        <v>1385886.1793652549</v>
      </c>
      <c r="DD24" s="20">
        <f t="shared" si="10"/>
        <v>75.32765193002794</v>
      </c>
      <c r="DE24" s="20">
        <f t="shared" si="17"/>
        <v>3.2422101091441031</v>
      </c>
      <c r="DF24" s="20">
        <f t="shared" si="11"/>
        <v>0</v>
      </c>
    </row>
    <row r="25" spans="1:110" ht="15" x14ac:dyDescent="0.25">
      <c r="A25" s="36" t="s">
        <v>19</v>
      </c>
      <c r="B25" s="14">
        <v>1464900587.1199999</v>
      </c>
      <c r="C25" s="14">
        <v>261904367.49000001</v>
      </c>
      <c r="D25" s="14">
        <v>208286912.68000001</v>
      </c>
      <c r="E25" s="14">
        <v>2025007.7</v>
      </c>
      <c r="F25" s="14">
        <v>13744476.5</v>
      </c>
      <c r="G25" s="14">
        <v>25832438.559999999</v>
      </c>
      <c r="H25" s="14">
        <v>56238339.329999998</v>
      </c>
      <c r="I25" s="29">
        <f t="shared" si="12"/>
        <v>56238339.329999998</v>
      </c>
      <c r="J25" s="14">
        <v>4130649.51</v>
      </c>
      <c r="K25" s="14">
        <v>1807124.06</v>
      </c>
      <c r="L25" s="14">
        <v>1261433.58</v>
      </c>
      <c r="M25" s="14">
        <v>49039132.18</v>
      </c>
      <c r="N25" s="14">
        <v>3441.51</v>
      </c>
      <c r="O25" s="14">
        <v>326403371.22000003</v>
      </c>
      <c r="P25" s="14">
        <v>1137757290.22</v>
      </c>
      <c r="Q25" s="14">
        <v>394605900</v>
      </c>
      <c r="R25" s="29">
        <f t="shared" si="13"/>
        <v>394605900</v>
      </c>
      <c r="S25" s="14">
        <v>337726900</v>
      </c>
      <c r="T25" s="14">
        <v>56879000</v>
      </c>
      <c r="U25" s="14">
        <v>741171306.99000001</v>
      </c>
      <c r="V25" s="14">
        <v>488925852.19999999</v>
      </c>
      <c r="W25" s="14">
        <v>147520898.47999999</v>
      </c>
      <c r="X25" s="14">
        <v>33242122.66</v>
      </c>
      <c r="Y25" s="14">
        <v>20989192.84</v>
      </c>
      <c r="Z25" s="14">
        <v>0</v>
      </c>
      <c r="AA25" s="14">
        <v>0</v>
      </c>
      <c r="AB25" s="14">
        <v>5891034.4400000004</v>
      </c>
      <c r="AC25" s="14">
        <v>1838402.99</v>
      </c>
      <c r="AD25" s="14">
        <v>189626.31</v>
      </c>
      <c r="AE25" s="14">
        <v>2231000</v>
      </c>
      <c r="AF25" s="14">
        <v>0</v>
      </c>
      <c r="AG25" s="14">
        <v>0</v>
      </c>
      <c r="AH25" s="14">
        <v>7681601.4500000002</v>
      </c>
      <c r="AI25" s="14">
        <v>0</v>
      </c>
      <c r="AJ25" s="14">
        <v>69000</v>
      </c>
      <c r="AK25" s="14">
        <v>32592575.620000001</v>
      </c>
      <c r="AL25" s="29">
        <f t="shared" si="0"/>
        <v>741171306.99000001</v>
      </c>
      <c r="AM25" s="14">
        <v>1464160661.4400001</v>
      </c>
      <c r="AN25" s="14">
        <v>0</v>
      </c>
      <c r="AO25" s="14">
        <v>124295.51</v>
      </c>
      <c r="AP25" s="14">
        <v>0</v>
      </c>
      <c r="AQ25" s="14">
        <v>0</v>
      </c>
      <c r="AR25" s="14">
        <v>615630.17000000004</v>
      </c>
      <c r="AS25" s="14">
        <v>0</v>
      </c>
      <c r="AT25" s="14">
        <v>0</v>
      </c>
      <c r="AU25" s="14">
        <v>0</v>
      </c>
      <c r="AV25" s="14">
        <v>0</v>
      </c>
      <c r="AW25" s="14">
        <v>6887675.4100000001</v>
      </c>
      <c r="AX25" s="14">
        <v>195792546.53</v>
      </c>
      <c r="AY25" s="29">
        <f t="shared" si="14"/>
        <v>195792546.53000003</v>
      </c>
      <c r="AZ25" s="14">
        <v>0</v>
      </c>
      <c r="BA25" s="14">
        <v>0</v>
      </c>
      <c r="BB25" s="14">
        <v>41191509.130000003</v>
      </c>
      <c r="BC25" s="14">
        <v>15361256.85</v>
      </c>
      <c r="BD25" s="14">
        <v>35974748.090000004</v>
      </c>
      <c r="BE25" s="14">
        <v>0</v>
      </c>
      <c r="BF25" s="14">
        <v>36815043.910000004</v>
      </c>
      <c r="BG25" s="14">
        <v>53089639.740000002</v>
      </c>
      <c r="BH25" s="14">
        <v>13360348.810000001</v>
      </c>
      <c r="BI25" s="14">
        <v>286042775.57999998</v>
      </c>
      <c r="BJ25" s="29">
        <f t="shared" si="18"/>
        <v>286042775.57999998</v>
      </c>
      <c r="BK25" s="14">
        <v>88385061.469999999</v>
      </c>
      <c r="BL25" s="14">
        <v>138317346.5</v>
      </c>
      <c r="BM25" s="14">
        <v>0</v>
      </c>
      <c r="BN25" s="14">
        <v>59340367.609999999</v>
      </c>
      <c r="BO25" s="14">
        <v>76659195.609999999</v>
      </c>
      <c r="BP25" s="14">
        <v>50085870.5</v>
      </c>
      <c r="BQ25" s="14">
        <v>26573325.109999999</v>
      </c>
      <c r="BR25" s="14">
        <v>0</v>
      </c>
      <c r="BS25" s="14">
        <v>47969982.159999996</v>
      </c>
      <c r="BT25" s="14">
        <v>1526095.53</v>
      </c>
      <c r="BU25" s="14">
        <v>13949981.609999999</v>
      </c>
      <c r="BV25" s="14">
        <v>10868166.77</v>
      </c>
      <c r="BW25" s="14">
        <v>0</v>
      </c>
      <c r="BX25" s="14">
        <v>1792653.56</v>
      </c>
      <c r="BY25" s="14">
        <v>13503289.1</v>
      </c>
      <c r="BZ25" s="14">
        <v>1036071.68</v>
      </c>
      <c r="CA25" s="14">
        <v>3828791.47</v>
      </c>
      <c r="CB25" s="14">
        <v>1465264854.9400001</v>
      </c>
      <c r="CC25" s="14">
        <v>0</v>
      </c>
      <c r="CD25" s="14">
        <v>-798000592.00999999</v>
      </c>
      <c r="CE25" s="14"/>
      <c r="CF25" s="14"/>
      <c r="CG25" s="14">
        <v>1426553140.8000002</v>
      </c>
      <c r="CH25" s="14">
        <v>38711714.140000001</v>
      </c>
      <c r="CI25" s="14">
        <v>1643629.43</v>
      </c>
      <c r="CJ25" s="14"/>
      <c r="CK25" s="14">
        <v>1272339974.97</v>
      </c>
      <c r="CL25" s="14">
        <v>1529204658</v>
      </c>
      <c r="CM25" s="14">
        <v>1464900587.1199999</v>
      </c>
      <c r="CN25" s="14">
        <v>1098.2</v>
      </c>
      <c r="CO25" s="14">
        <v>-1643629.43</v>
      </c>
      <c r="CP25" s="14">
        <v>0</v>
      </c>
      <c r="CQ25" s="20">
        <f t="shared" si="1"/>
        <v>-2.4866385009542368E-2</v>
      </c>
      <c r="CR25" s="20"/>
      <c r="CS25" s="20"/>
      <c r="CT25" s="20">
        <f t="shared" si="2"/>
        <v>-3.4840039083690861</v>
      </c>
      <c r="CU25" s="21">
        <f t="shared" si="3"/>
        <v>-11247.46771911167</v>
      </c>
      <c r="CV25" s="20"/>
      <c r="CW25" s="23">
        <f t="shared" si="4"/>
        <v>-1044547.5761427794</v>
      </c>
      <c r="CX25" s="23">
        <f t="shared" si="16"/>
        <v>-1496.6576488799853</v>
      </c>
      <c r="CY25" s="20">
        <f t="shared" si="5"/>
        <v>21.717699454641476</v>
      </c>
      <c r="CZ25" s="20">
        <f t="shared" si="6"/>
        <v>77.667884102417844</v>
      </c>
      <c r="DA25" s="20">
        <f t="shared" si="7"/>
        <v>17.874199780811949</v>
      </c>
      <c r="DB25" s="20">
        <f t="shared" si="8"/>
        <v>89.422427385952943</v>
      </c>
      <c r="DC25" s="23">
        <f t="shared" si="9"/>
        <v>1333910.5692223636</v>
      </c>
      <c r="DD25" s="20">
        <f t="shared" si="10"/>
        <v>80.239479914401116</v>
      </c>
      <c r="DE25" s="20">
        <f t="shared" si="17"/>
        <v>4.205066375098637</v>
      </c>
      <c r="DF25" s="20">
        <f t="shared" si="11"/>
        <v>0</v>
      </c>
    </row>
    <row r="27" spans="1:110" ht="15" x14ac:dyDescent="0.25">
      <c r="BP27" s="55"/>
    </row>
    <row r="28" spans="1:110" ht="15" x14ac:dyDescent="0.25">
      <c r="BP28" s="55"/>
    </row>
    <row r="29" spans="1:110" ht="15" x14ac:dyDescent="0.25">
      <c r="BP29" s="55"/>
    </row>
    <row r="30" spans="1:110" ht="15" x14ac:dyDescent="0.25">
      <c r="BP30" s="55"/>
    </row>
    <row r="31" spans="1:110" ht="15" x14ac:dyDescent="0.25">
      <c r="BP31" s="55"/>
    </row>
    <row r="32" spans="1:110" ht="15" x14ac:dyDescent="0.25">
      <c r="BP32" s="55"/>
    </row>
    <row r="33" spans="68:68" ht="15" x14ac:dyDescent="0.25">
      <c r="BP33" s="55"/>
    </row>
    <row r="34" spans="68:68" ht="15" x14ac:dyDescent="0.25">
      <c r="BP34" s="55"/>
    </row>
  </sheetData>
  <pageMargins left="0.7" right="0.7" top="0.75" bottom="0.75" header="0.3" footer="0.3"/>
  <pageSetup paperSize="9" orientation="portrait" r:id="rId1"/>
  <colBreaks count="1" manualBreakCount="1">
    <brk id="2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5</vt:i4>
      </vt:variant>
    </vt:vector>
  </HeadingPairs>
  <TitlesOfParts>
    <vt:vector size="14" baseType="lpstr"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'2010'!Область_печати</vt:lpstr>
      <vt:lpstr>'2011'!Область_печати</vt:lpstr>
      <vt:lpstr>'2012'!Область_печати</vt:lpstr>
      <vt:lpstr>'2013'!Область_печати</vt:lpstr>
      <vt:lpstr>'2014'!Область_печати</vt:lpstr>
    </vt:vector>
  </TitlesOfParts>
  <Company>ICPS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Yegor</cp:lastModifiedBy>
  <dcterms:created xsi:type="dcterms:W3CDTF">2016-02-09T15:31:42Z</dcterms:created>
  <dcterms:modified xsi:type="dcterms:W3CDTF">2019-08-05T17:04:22Z</dcterms:modified>
</cp:coreProperties>
</file>