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6000" windowHeight="10455" tabRatio="876"/>
  </bookViews>
  <sheets>
    <sheet name="Vstupné údaje 1" sheetId="1" r:id="rId1"/>
    <sheet name="Vstupné údaje 2" sheetId="4" r:id="rId2"/>
    <sheet name="Vstupné údaje 3" sheetId="39" r:id="rId3"/>
    <sheet name="Vstupné údaje 4" sheetId="40" r:id="rId4"/>
    <sheet name="Vstupné údaje 5 a prepočty" sheetId="3" r:id="rId5"/>
    <sheet name="Kumulácia dlhu" sheetId="37" r:id="rId6"/>
  </sheets>
  <calcPr calcId="125725"/>
</workbook>
</file>

<file path=xl/calcChain.xml><?xml version="1.0" encoding="utf-8"?>
<calcChain xmlns="http://schemas.openxmlformats.org/spreadsheetml/2006/main">
  <c r="J16" i="40"/>
  <c r="J13"/>
  <c r="N13"/>
  <c r="L13"/>
  <c r="H13"/>
  <c r="F13"/>
  <c r="D13"/>
  <c r="A1"/>
  <c r="J15" l="1"/>
  <c r="J51" i="39"/>
  <c r="J50"/>
  <c r="H50"/>
  <c r="J49"/>
  <c r="E49"/>
  <c r="H48"/>
  <c r="H51" s="1"/>
  <c r="G48"/>
  <c r="G49" s="1"/>
  <c r="F48"/>
  <c r="F49" s="1"/>
  <c r="E48"/>
  <c r="E50" s="1"/>
  <c r="D48"/>
  <c r="D51" s="1"/>
  <c r="C48"/>
  <c r="C49" s="1"/>
  <c r="H32"/>
  <c r="C32"/>
  <c r="D50" l="1"/>
  <c r="C51"/>
  <c r="G51"/>
  <c r="D49"/>
  <c r="H49"/>
  <c r="C50"/>
  <c r="G50"/>
  <c r="F51"/>
  <c r="F50"/>
  <c r="E51"/>
  <c r="I51"/>
  <c r="K51" s="1"/>
  <c r="I50"/>
  <c r="K50" s="1"/>
  <c r="K49" l="1"/>
  <c r="I49"/>
</calcChain>
</file>

<file path=xl/sharedStrings.xml><?xml version="1.0" encoding="utf-8"?>
<sst xmlns="http://schemas.openxmlformats.org/spreadsheetml/2006/main" count="787" uniqueCount="465">
  <si>
    <t>Tab 9: Makroekonomické prognózy VpMP a projekcia AWG</t>
  </si>
  <si>
    <t>Ukazovateľ (v %)</t>
  </si>
  <si>
    <t>Skut.</t>
  </si>
  <si>
    <t>Prognóza VpMP</t>
  </si>
  <si>
    <t>Prognóza AWG</t>
  </si>
  <si>
    <t>(január 2013)</t>
  </si>
  <si>
    <t>2013*</t>
  </si>
  <si>
    <t>HDP, reálny rast</t>
  </si>
  <si>
    <t>Inflácia, priemerná ročná; CPI</t>
  </si>
  <si>
    <t>Nominálna mzda, rast</t>
  </si>
  <si>
    <t>Reálna mzda, rast</t>
  </si>
  <si>
    <t>Zamestnanosť (ESA), rast</t>
  </si>
  <si>
    <t>* Prognóza na rok 2013 je nahradená skutočnosťou zverejnenou po zasadnutí VpMP.</t>
  </si>
  <si>
    <t>Tab 12: Výdavky na zdravotníctvo (% HDP)</t>
  </si>
  <si>
    <t>Výdavky na zdravotníctvo (COFOG)</t>
  </si>
  <si>
    <t xml:space="preserve"> - naturálne sociálne dávky</t>
  </si>
  <si>
    <t xml:space="preserve"> - ostatné výdavky</t>
  </si>
  <si>
    <t>Zdroj: RRZ, Štátna pokladnica, ŠÚ SR</t>
  </si>
  <si>
    <t>Príjmy</t>
  </si>
  <si>
    <t>Daňové príjmy</t>
  </si>
  <si>
    <t>Sociálne a zdravotné odvody</t>
  </si>
  <si>
    <t>- Odvody vrátane 2. piliera</t>
  </si>
  <si>
    <t>- Soc. poist. ozbrojených zložiek</t>
  </si>
  <si>
    <t>- 2.pilier - výpadok</t>
  </si>
  <si>
    <t>Granty a transfery</t>
  </si>
  <si>
    <t>Nedaňové príjmy</t>
  </si>
  <si>
    <t>- Ostatné nedaňové príjmy</t>
  </si>
  <si>
    <t>- Príjmy z majetku</t>
  </si>
  <si>
    <t>- Príspevky do NJF</t>
  </si>
  <si>
    <t>Graf 7: Projekcia modelovanej časti výdavkov zdravotníctva (% HDP)</t>
  </si>
  <si>
    <t>metodika nákladových profilov</t>
  </si>
  <si>
    <t>mikro-simulácia, optimistický scenár</t>
  </si>
  <si>
    <t>mikro-simulácia, základný scenár</t>
  </si>
  <si>
    <t>mikro-simulácia, rizikový scenár</t>
  </si>
  <si>
    <t>Graf 27,28,31,32</t>
  </si>
  <si>
    <t>Čistá migrácia (osôb)</t>
  </si>
  <si>
    <t>Úhrnná plodnosť (počet detí)</t>
  </si>
  <si>
    <t>Stredná dĺžka života pri narodení - muži (roky)</t>
  </si>
  <si>
    <t>Stredná dĺžka života pri narodení - ženy (roky)</t>
  </si>
  <si>
    <t xml:space="preserve"> (s interpoláciou)</t>
  </si>
  <si>
    <t>Zdroj: RRZ, MF SR, ŠÚ SR, EK</t>
  </si>
  <si>
    <t>Zdroj: RRZ</t>
  </si>
  <si>
    <t>% HDP</t>
  </si>
  <si>
    <t>Populácia (1. január) (osôb)</t>
  </si>
  <si>
    <t>Vstupné údaje 1</t>
  </si>
  <si>
    <t>Vstupné údaje 2</t>
  </si>
  <si>
    <t>Vstupné údaje 3</t>
  </si>
  <si>
    <t>Vstupné údaje 4</t>
  </si>
  <si>
    <t>Vstupné údaje 5</t>
  </si>
  <si>
    <t>Slovakia</t>
  </si>
  <si>
    <t>EC (ECFIN)-EPC (AWG) 2012 projections</t>
  </si>
  <si>
    <t>Main demographic and macroeconomic assumptions</t>
  </si>
  <si>
    <t>Demographic projections - EUROPOP2010 (EUROSTAT)</t>
  </si>
  <si>
    <t>Ch 10-60</t>
  </si>
  <si>
    <t>Fertility rate</t>
  </si>
  <si>
    <t>Life expectancy at birth</t>
  </si>
  <si>
    <t>males</t>
  </si>
  <si>
    <t>females</t>
  </si>
  <si>
    <t>Life expectancy at 65</t>
  </si>
  <si>
    <t>Net migration (thousands)</t>
  </si>
  <si>
    <t>Net migration as % of population</t>
  </si>
  <si>
    <t>Population (millions)</t>
  </si>
  <si>
    <t>Children population (0-14) as % of total population</t>
  </si>
  <si>
    <t>Prime age population (25-54) as % of total population</t>
  </si>
  <si>
    <t>Working age population (15-64) as % of total population</t>
  </si>
  <si>
    <t>Elderly population (65 and over) as % of total population</t>
  </si>
  <si>
    <t>Very elderly population (80 and over) as % of total population</t>
  </si>
  <si>
    <t>Very elderly population (80 and over) as % of elderly population</t>
  </si>
  <si>
    <t>Very elderly population (80 and over) as % of working age population</t>
  </si>
  <si>
    <t>Macroeconomic assumptions*</t>
  </si>
  <si>
    <t>AVG 10-60</t>
  </si>
  <si>
    <t>Potential GDP (growth rate)</t>
  </si>
  <si>
    <t>Employment (growth rate)</t>
  </si>
  <si>
    <t>Labour input : hours worked (growth rate)</t>
  </si>
  <si>
    <t>Labour productivity per hour (growth rate)</t>
  </si>
  <si>
    <t>TFP (growth rate)</t>
  </si>
  <si>
    <t>Capital deepening (contribution to labour productivity growth)</t>
  </si>
  <si>
    <t>GDP per capita (growth rate)</t>
  </si>
  <si>
    <t>GDP per worker (growth rate)</t>
  </si>
  <si>
    <t>GDP in 2010 prices (million €)</t>
  </si>
  <si>
    <t>Labour force assumptions</t>
  </si>
  <si>
    <t>Working age population (15-64) (thousands)</t>
  </si>
  <si>
    <t>Working age population growth (15-64)</t>
  </si>
  <si>
    <t>Working age population (20-64) (thousands)</t>
  </si>
  <si>
    <t>Working age population growth (20-64)</t>
  </si>
  <si>
    <t>Labour force 15-64 (thousands)</t>
  </si>
  <si>
    <t>Labour force 20-64 (thousands)</t>
  </si>
  <si>
    <t>Participation rate (20-64)</t>
  </si>
  <si>
    <t>Participation rate (15-64)</t>
  </si>
  <si>
    <t xml:space="preserve">                                                             young (15-24)</t>
  </si>
  <si>
    <t xml:space="preserve">                                                             prime-age (25-54)</t>
  </si>
  <si>
    <t xml:space="preserve">                                                             older (55-64)</t>
  </si>
  <si>
    <t>Participation rate (20-64) - FEMALES</t>
  </si>
  <si>
    <t>Participation rate (15-64) - FEMALES</t>
  </si>
  <si>
    <t>Participation rate (20-64) - MALES</t>
  </si>
  <si>
    <t>Participation rate (15-64) - MALES</t>
  </si>
  <si>
    <t>Average effective exit age (TOTAL)</t>
  </si>
  <si>
    <t>Men</t>
  </si>
  <si>
    <t>Women</t>
  </si>
  <si>
    <t>Employment rate (15-64)</t>
  </si>
  <si>
    <t>Employment rate (20-64)</t>
  </si>
  <si>
    <t>Employment rate (15-74)</t>
  </si>
  <si>
    <t>Unemployment rate (15-64)</t>
  </si>
  <si>
    <t>Unemployment rate (20-64)</t>
  </si>
  <si>
    <t>Unemployment rate (15-74)</t>
  </si>
  <si>
    <t>Employment (20-64) (millions)</t>
  </si>
  <si>
    <t>Employment (15-64) (millions)</t>
  </si>
  <si>
    <t xml:space="preserve">                                                             share of young (15-24)</t>
  </si>
  <si>
    <t xml:space="preserve">                                                             share of prime-age (25-54)</t>
  </si>
  <si>
    <t xml:space="preserve">                                                             share of older (55-64)</t>
  </si>
  <si>
    <t>Dependency ratios</t>
  </si>
  <si>
    <t>Share of older population (55-64) (1)</t>
  </si>
  <si>
    <t>Old-age dependency ratio (20-64) (2)</t>
  </si>
  <si>
    <t>Total dependency ratio (20-64) (3)</t>
  </si>
  <si>
    <t>Total economic dependency ratio (20-74) (4)</t>
  </si>
  <si>
    <t>Economic old-age dependency ratio (20-64) (5)</t>
  </si>
  <si>
    <t>Economic old-age dependency ratio (20-74) (6)</t>
  </si>
  <si>
    <t>Pension expenditure projections</t>
  </si>
  <si>
    <t>Baseline scenario as % of GDP</t>
  </si>
  <si>
    <t>Public pensions, gross</t>
  </si>
  <si>
    <t>Old-age and early pensions, gross</t>
  </si>
  <si>
    <t>Of which : earnings-related pensions, gross</t>
  </si>
  <si>
    <t>Disability pensions, gross</t>
  </si>
  <si>
    <t>Survivors pensions, gross</t>
  </si>
  <si>
    <t>Occupational pensions, gross</t>
  </si>
  <si>
    <t>:</t>
  </si>
  <si>
    <t>Private pensions, gross</t>
  </si>
  <si>
    <t>New pensions, gross</t>
  </si>
  <si>
    <t>Public pensions, net</t>
  </si>
  <si>
    <t>Public pensions, contributions</t>
  </si>
  <si>
    <t>Public pensions, assets</t>
  </si>
  <si>
    <t>Additional indicators</t>
  </si>
  <si>
    <t>Public pensions, net/Public pensions, gross, %</t>
  </si>
  <si>
    <t>Pensioners (Public pensions, 1000 persons)</t>
  </si>
  <si>
    <t>Pensioners aged 65+ (1000 persons)</t>
  </si>
  <si>
    <t>Share of pensioners below age 65 as % of all pensioners</t>
  </si>
  <si>
    <t>Benefit ratio (Public pensions)</t>
  </si>
  <si>
    <t>Gross replacement rate at retirement (Public pensions)</t>
  </si>
  <si>
    <t>Average accrual rates (new pensions, earnings related)</t>
  </si>
  <si>
    <t>Average contributory period (new pensions, earnings related)</t>
  </si>
  <si>
    <t>Contributors (Public pensions, 1000 persons)</t>
  </si>
  <si>
    <t>Support ratio (contributors/100 pensioners, Public pensions)</t>
  </si>
  <si>
    <t>Higher life expectancy as % of GDP (Diff. from Baseline)</t>
  </si>
  <si>
    <t>Higher labour productivity as % of GDP (Diff. from Baseline)</t>
  </si>
  <si>
    <t>Lower migration as % of GDP (Diff. from Baseline)</t>
  </si>
  <si>
    <t>Higher employment rate (1 p.p) as % of GDP (Diff. from Baseline)</t>
  </si>
  <si>
    <t>Higher older workers employment rate as % of GDP (Diff. from Baseline)</t>
  </si>
  <si>
    <t>Decomposition of the increase (in p.p.) in pension expenditure (public) - selected years</t>
  </si>
  <si>
    <t>Public pensions, gross as % of GDP</t>
  </si>
  <si>
    <t>Public pensions, gross as % of GDP - p.p. ch. from 2010 due to :</t>
  </si>
  <si>
    <t>Dependency ratio</t>
  </si>
  <si>
    <t>Coverage ratio</t>
  </si>
  <si>
    <t>Employment effect</t>
  </si>
  <si>
    <t>Benefit ratio</t>
  </si>
  <si>
    <t>Labour intensity</t>
  </si>
  <si>
    <t>Interaction effect (residual)</t>
  </si>
  <si>
    <t>over selected time periods</t>
  </si>
  <si>
    <t>2010-2060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</si>
  <si>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</si>
  <si>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</si>
  <si>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</si>
  <si>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</si>
  <si>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</si>
  <si>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</si>
  <si>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</si>
  <si>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</si>
  <si>
    <t>2050-2055</t>
  </si>
  <si>
    <t>2055-2060</t>
  </si>
  <si>
    <t>Public pensions, gross as % of GDP - p.p. ch. due to :</t>
  </si>
  <si>
    <t>Health care</t>
  </si>
  <si>
    <t>Health care spending as % of GDP</t>
  </si>
  <si>
    <t>AWG reference scenario</t>
  </si>
  <si>
    <t>Demographic scenario</t>
  </si>
  <si>
    <t>High Life expectancy scenario</t>
  </si>
  <si>
    <t>Constant health scenario</t>
  </si>
  <si>
    <t>Death-related cost scenario</t>
  </si>
  <si>
    <t>Income elasticity scenario</t>
  </si>
  <si>
    <t>EU27 Cost convergence scenario</t>
  </si>
  <si>
    <t>Labour intensity scenario</t>
  </si>
  <si>
    <t>Sector-specific composite indexation scenario</t>
  </si>
  <si>
    <t>Non-demographic determinants scenario</t>
  </si>
  <si>
    <t>AWG risk scenario</t>
  </si>
  <si>
    <t>Long-term care</t>
  </si>
  <si>
    <t>Long-term care spending as % of GDP</t>
  </si>
  <si>
    <t>Base case scenario</t>
  </si>
  <si>
    <t>Constant disability scenario</t>
  </si>
  <si>
    <t>Shift 1% of dependents to formal scenario</t>
  </si>
  <si>
    <t>Coverage convergence scenario</t>
  </si>
  <si>
    <t>Cost convergence scenario</t>
  </si>
  <si>
    <t>Number of dependent people (thousands)</t>
  </si>
  <si>
    <t>of which: receiving formal care (services in kind)</t>
  </si>
  <si>
    <t>relying on cash benefits or informal care</t>
  </si>
  <si>
    <t>Shift 1% of dependents from informal to formal scenario</t>
  </si>
  <si>
    <t>Education</t>
  </si>
  <si>
    <t>Education spending as % of GDP - Baseline</t>
  </si>
  <si>
    <t>Total</t>
  </si>
  <si>
    <t>Expenditure decomposition (broadly constant) :                               Transfers (9%) - Capital (4%) - Staff (55%) - Other (33%)</t>
  </si>
  <si>
    <t>Primary</t>
  </si>
  <si>
    <t>Expenditure decomposition (broadly constant) :                               Transfers (2%) - Capital (3%) - Staff (63%) - Other (32%)</t>
  </si>
  <si>
    <t>Lower secondary</t>
  </si>
  <si>
    <t>Upper secondary</t>
  </si>
  <si>
    <t>Expenditure decomposition (broadly constant) :                               Transfers (9%) - Capital (3%) - Staff (58%) - Other (30%)</t>
  </si>
  <si>
    <t>Tertiary education</t>
  </si>
  <si>
    <t>Expenditure decomposition (broadly constant) :                               Transfers (19%) - Capital (6%) - Staff (38%) - Other (36%)</t>
  </si>
  <si>
    <t>Number of students (thousands)</t>
  </si>
  <si>
    <t>as % of population (5-24)</t>
  </si>
  <si>
    <t>Number of teachers (thousands)</t>
  </si>
  <si>
    <t>Education spending as % of GDP - Inertia scenario (Diff. from baseline)</t>
  </si>
  <si>
    <t>Education spending as % of GDP - EU2020 scenario (Diff. from baseline)</t>
  </si>
  <si>
    <t>Unemployment benefit</t>
  </si>
  <si>
    <t>Unemployment benefit - Baseline</t>
  </si>
  <si>
    <t>Unemployment benefit spending as % of GDP</t>
  </si>
  <si>
    <t>LEGENDA:</t>
  </si>
  <si>
    <t>* The potential GDP and its components are used to estimate the rate of potential output growth, net of normal cyclical variations</t>
  </si>
  <si>
    <t>(1) Share of older population = Population aged 55 to 64 as % of population aged 20-64</t>
  </si>
  <si>
    <t>(2) Old-age dependency ratio = Population aged 65 and over as a percentage of the population aged 20-64</t>
  </si>
  <si>
    <t>(3) Total dependency ratio  = Population under 20 and over 64 as a percentage of the population aged 20-64</t>
  </si>
  <si>
    <t>(4) Total economic dependency ratio = Total population less employed as % of employed population 20-74</t>
  </si>
  <si>
    <t>(5) Economic old-age dependency ratio (20-64) = Inactive population aged 65+ as % of employed population 20-64</t>
  </si>
  <si>
    <t>(6) Economic old-age dependency ratio (20-74) = Inactive population aged 65+ as % of employed population 20-74</t>
  </si>
  <si>
    <t>NB: : = data not provided</t>
  </si>
  <si>
    <t>Source : Commission Services (DG ECFIN), Eurostat (EUROPOP2010), EPC (AWG) - http://ec.europa.eu/economy_finance/publications/european_economy/2012/pdf/ar2012-stat-annex-coutry-fiches_en.xls</t>
  </si>
  <si>
    <t>HDP, nominálny rast</t>
  </si>
  <si>
    <t>HDP, bežné ceny</t>
  </si>
  <si>
    <t>Zdroj: RRZ, MF SR, ŠÚ SR, EK, vlastný prepočet</t>
  </si>
  <si>
    <t>Zdroj: RRZ, Štátna pokladnica, ŠÚ SR, vlastný prepočet</t>
  </si>
  <si>
    <t>Tab 22: Príjmové a výdavkové politiky s vekovým profilom</t>
  </si>
  <si>
    <t>VÝDAVKY 2013*</t>
  </si>
  <si>
    <t>tis. eur</t>
  </si>
  <si>
    <t>PRÍJMY 2013</t>
  </si>
  <si>
    <t>Prídavok na dieťa</t>
  </si>
  <si>
    <t>DPFO</t>
  </si>
  <si>
    <t>1,894 518</t>
  </si>
  <si>
    <t>Príspevok pri nar. dieťaťa</t>
  </si>
  <si>
    <t>DPPO</t>
  </si>
  <si>
    <t>1,808 153</t>
  </si>
  <si>
    <t xml:space="preserve">Rodičovský príspevok </t>
  </si>
  <si>
    <t>DPH</t>
  </si>
  <si>
    <t>Dávka v hmotnej núdzi a PkD</t>
  </si>
  <si>
    <t>Spotrebná daň - minerálny</t>
  </si>
  <si>
    <t>Príspevky na kompenz. ŤZP</t>
  </si>
  <si>
    <t>Spotrebná daň - tabak</t>
  </si>
  <si>
    <t>Príspevky za opatrovanie</t>
  </si>
  <si>
    <t>Spotrebná daň - pivo</t>
  </si>
  <si>
    <t>Dôchodky - starobné</t>
  </si>
  <si>
    <t>Spotrebná daň - lieh</t>
  </si>
  <si>
    <t xml:space="preserve">Dôchodky - invalidné </t>
  </si>
  <si>
    <t>Sociálne odvody (vr.IIp)</t>
  </si>
  <si>
    <t xml:space="preserve">Dôchodky - vdovské </t>
  </si>
  <si>
    <t>Zdravotné odvody</t>
  </si>
  <si>
    <t xml:space="preserve">Zdravotníctvo </t>
  </si>
  <si>
    <t xml:space="preserve">II. pilier </t>
  </si>
  <si>
    <t>Nemocenské - materská a OČR</t>
  </si>
  <si>
    <t>Nemocenské - nemoc. a vyrovn.</t>
  </si>
  <si>
    <t xml:space="preserve">Dávky v nezamestnanosti </t>
  </si>
  <si>
    <t>Výdavky na vzdelávanie</t>
  </si>
  <si>
    <t xml:space="preserve">SPOLU </t>
  </si>
  <si>
    <t xml:space="preserve">*výdavky sa pre účely GU uvádzajú so záporným znamienkom </t>
  </si>
  <si>
    <t>Vstupné údaje 6</t>
  </si>
  <si>
    <t>% výd. VS</t>
  </si>
  <si>
    <t>% príj. VS</t>
  </si>
  <si>
    <t>Hlavný prepočet</t>
  </si>
  <si>
    <t>HDP, reálny rast (%)</t>
  </si>
  <si>
    <t>Inflácia, priemerná ročná; CPI (%)</t>
  </si>
  <si>
    <t>Nominálna mzda, rast (%)</t>
  </si>
  <si>
    <t>Reálna mzda, rast (%)</t>
  </si>
  <si>
    <t>Zamestnanosť (ESA), rast (%)</t>
  </si>
  <si>
    <t>HDP, nominálny rast (%)</t>
  </si>
  <si>
    <t>HDP, bežné ceny (€)</t>
  </si>
  <si>
    <t>názov</t>
  </si>
  <si>
    <t>Výdavky na zdravotníctvo (COFOG) (% HDP)</t>
  </si>
  <si>
    <t xml:space="preserve"> - NSD*, metodika nákladových profilov</t>
  </si>
  <si>
    <t xml:space="preserve"> - NSD*, mikro-simulácia, optimistický scenár</t>
  </si>
  <si>
    <t xml:space="preserve"> - NSD*, mikro-simulácia, základný scenár</t>
  </si>
  <si>
    <t xml:space="preserve"> - NSD*, mikro-simulácia, rizikový scenár</t>
  </si>
  <si>
    <t xml:space="preserve"> - celkové, metodika nákladových profilov</t>
  </si>
  <si>
    <t xml:space="preserve"> - celkové, mikro-simulácia, optimistický scenár</t>
  </si>
  <si>
    <t xml:space="preserve"> - celkové, mikro-simulácia, základný scenár</t>
  </si>
  <si>
    <t xml:space="preserve"> - celkové, mikro-simulácia, rizikový scenár</t>
  </si>
  <si>
    <t>Sociálne a zdravotné odvody (% HDP)</t>
  </si>
  <si>
    <t xml:space="preserve"> - odvody vrátane 2. piliera (% HDP)</t>
  </si>
  <si>
    <t>Sociálne odvody vrátane 2. piliera (€)</t>
  </si>
  <si>
    <t>Zdravotné odvody (€)</t>
  </si>
  <si>
    <t>Výdavky na zdravotníctvo (COFOG) (€)</t>
  </si>
  <si>
    <t>*NSD = naturálne sociálne dávky (ide o pojem používaný metodikou ESA95 a vyjadruje výšku poskytnutej zdravotnej starostlivosti, t. j. výdavky zdravotných poisťovní)</t>
  </si>
  <si>
    <t>Makro</t>
  </si>
  <si>
    <t>VšZP</t>
  </si>
  <si>
    <t xml:space="preserve"> - príjmy z výberu poistného za EA poistencov</t>
  </si>
  <si>
    <t xml:space="preserve"> - príjmy za poistencov štátu</t>
  </si>
  <si>
    <t xml:space="preserve"> - ostatné</t>
  </si>
  <si>
    <t>Dôvera ZP</t>
  </si>
  <si>
    <t>Union ZP</t>
  </si>
  <si>
    <t>Príjmy (€)</t>
  </si>
  <si>
    <t>Výdavky (€)</t>
  </si>
  <si>
    <t>Príjmy pre zdravotníctvo (€)</t>
  </si>
  <si>
    <t>Príjmy pre zdravotníctvo (% HDP)</t>
  </si>
  <si>
    <t xml:space="preserve"> - ostatné príjmy</t>
  </si>
  <si>
    <t xml:space="preserve"> - zdravotné poistenie</t>
  </si>
  <si>
    <t xml:space="preserve"> - príjmy Sociálnej poisťovne z odvodov (€)</t>
  </si>
  <si>
    <t>Príjmy verejného zdravotného poistenia spolu (€)</t>
  </si>
  <si>
    <t xml:space="preserve"> - daňové príjmy</t>
  </si>
  <si>
    <t xml:space="preserve"> - nedaňové príjmy a transfery</t>
  </si>
  <si>
    <t xml:space="preserve"> - prostriedky z predchádzajúcich rokov</t>
  </si>
  <si>
    <t>Platby štátu ZP za svojich poistencov (€)</t>
  </si>
  <si>
    <t>Naturálne sociálne transfery (zdr. zariadenia) (€)</t>
  </si>
  <si>
    <t xml:space="preserve"> - mužy</t>
  </si>
  <si>
    <t xml:space="preserve"> - ženy</t>
  </si>
  <si>
    <t>Počet zamestnancov (vek 15 - 75 rokov)</t>
  </si>
  <si>
    <t>Počet nezamestnaných (vek 15 - 75 rokov)</t>
  </si>
  <si>
    <t>Počet ekonomicky neaktívnych (vek 15 - 75 rokov)</t>
  </si>
  <si>
    <t>Poistenci štátu</t>
  </si>
  <si>
    <t>Príjem na 1 poistenca štátu (€ za rok)</t>
  </si>
  <si>
    <t>Sadzba odvodov</t>
  </si>
  <si>
    <t>Efektivita výberu zdravotných odvodov</t>
  </si>
  <si>
    <t>Ostatné príjmy zdravotníctva neviazané na populáciu</t>
  </si>
  <si>
    <t>Ostatné príjmy zdravotníctva (% HDP)</t>
  </si>
  <si>
    <t>Príjmy zdravotníctva spolu (% HDP)</t>
  </si>
  <si>
    <t>Výdavky zdr., metodika nákladových profilov (% HDP)</t>
  </si>
  <si>
    <t>Výdavky zdr., mikro-simulácia, optimistický scenár</t>
  </si>
  <si>
    <t>Výdavky zdr., mikro-simulácia, základný scenár</t>
  </si>
  <si>
    <t>Výdavky zdr., mikro-simulácia, rizikový scenár</t>
  </si>
  <si>
    <t>Prebytok/deficit zdr., metodika nákladových profilov (% HDP)</t>
  </si>
  <si>
    <t>Prebytok/deficit zdr., mikro-simulácia, optimistický scenár</t>
  </si>
  <si>
    <t>Prebytok/deficit zdr., mikro-simulácia, základný scenár</t>
  </si>
  <si>
    <t>Prebytok/deficit zdr., mikro-simulácia, rizikový scenár</t>
  </si>
  <si>
    <t>Slovak Republic</t>
  </si>
  <si>
    <t>Položka</t>
  </si>
  <si>
    <t>Položka (% HDP)</t>
  </si>
  <si>
    <t>Príjmy zdravotníctva spolu</t>
  </si>
  <si>
    <t>Výdavky zdr., metodika nákladových profilov</t>
  </si>
  <si>
    <t>Prebytok/deficit zdr., metodika nákladových profilov</t>
  </si>
  <si>
    <t xml:space="preserve"> - zadlžovanie nemocníc (€ za rok)</t>
  </si>
  <si>
    <t xml:space="preserve"> - zadlžovanie nemocníc (% HDP)</t>
  </si>
  <si>
    <t>+ Extra výdavky (zadlžovanie nemocníc)</t>
  </si>
  <si>
    <t>Úroková sadzba</t>
  </si>
  <si>
    <t>generované prebytky / deficity v eurách</t>
  </si>
  <si>
    <t>kumulovaný dlh v eurách</t>
  </si>
  <si>
    <t>kumulovaný dlh v % HDP</t>
  </si>
  <si>
    <t>Kumulatívny dlh, mikro-simulácia, optimistický scenár</t>
  </si>
  <si>
    <t>Kumulatívny dlh, mikro-simulácia, základný scenár</t>
  </si>
  <si>
    <t>Kumulatívny dlh, mikro-simulácia, rizikový scenár</t>
  </si>
  <si>
    <t>Kumulatívny dlh, metodika nákladových profilov</t>
  </si>
  <si>
    <t>Vstupné údaje 7</t>
  </si>
  <si>
    <t xml:space="preserve">Dôchodkové výdavky univerzálenho penzijného systému </t>
  </si>
  <si>
    <t xml:space="preserve">Príjmy univerzálenho penzijného systému </t>
  </si>
  <si>
    <t>Saldo</t>
  </si>
  <si>
    <t>Príjmy,výdavky a saldo univerzálneho systému (% HDP)</t>
  </si>
  <si>
    <t>Zdravotné poistenie (pracujúci) (% HDP)</t>
  </si>
  <si>
    <t>V1 - Kumulovaný deficit (% HDP)</t>
  </si>
  <si>
    <t>V1 - Deficit (% HDP)</t>
  </si>
  <si>
    <t>hodnota</t>
  </si>
  <si>
    <t>Zníženie dôchodkov oproti predpokl. nároku z 1. piliera (%)</t>
  </si>
  <si>
    <t>V4 - Zníženie dôchodkov oproti defaultnému scenáru</t>
  </si>
  <si>
    <t>V5 sa nachádza v záložke "Kumulácia dlhu"</t>
  </si>
  <si>
    <t>V1* - Deficit (% HDP) (ručná verzia)</t>
  </si>
  <si>
    <t>V1* - Kumulovaný deficit (% HDP) (ručná verzia)</t>
  </si>
  <si>
    <t>V1 - Efektivita výberu zdravotných odvodov (Laffer)</t>
  </si>
  <si>
    <t>V1* - Efektivita výberu zdravotných odvodov (Laffer)</t>
  </si>
  <si>
    <t>Priemerná mesačná mzda (€)</t>
  </si>
  <si>
    <r>
      <t xml:space="preserve">Priemerná mesačná mzda (€, </t>
    </r>
    <r>
      <rPr>
        <b/>
        <sz val="10"/>
        <rFont val="Corbel"/>
        <family val="2"/>
        <charset val="238"/>
      </rPr>
      <t>stále ceny r. 2013</t>
    </r>
    <r>
      <rPr>
        <sz val="10"/>
        <rFont val="Corbel"/>
        <family val="2"/>
        <charset val="238"/>
      </rPr>
      <t>)</t>
    </r>
  </si>
  <si>
    <t>V3.1 - Prínos (marginálny, rok 2015, % HDP)</t>
  </si>
  <si>
    <t>V3.1 - Prínos (kumulatívny za všetky p.b. sadzby, r. 2015, % HDP)</t>
  </si>
  <si>
    <t>V3.2 - DPH (horná sadzba) - prínos (marginálny, rok 2015, % HDP)</t>
  </si>
  <si>
    <t>V3.2 - DPH (dolná sadzba) - prínos (marginálny, rok 2015, % HDP)</t>
  </si>
  <si>
    <t>V3.2 - DzP FO(-MD)+PO - prínos (marginálny, rok 2015, % HDP)</t>
  </si>
  <si>
    <t>V3.2 - Zvýšenie DzN na dvojnásobok (rok 2015, % HDP)</t>
  </si>
  <si>
    <t>V2.1 - Efektivita výberu zdravotných odvodov (KVG k 99 %)</t>
  </si>
  <si>
    <t>V2.1 - Zvyšovanie odvodovej sadzby: sadzba (%)</t>
  </si>
  <si>
    <t>V2.1 - Kumulovaný deficit (% HDP)</t>
  </si>
  <si>
    <t>V2.1 - Zvyšovanie odvodovej sadzby: sadzba (ručná verzia)</t>
  </si>
  <si>
    <t>V2.2 - Efektivita výberu zdravotných odvodov (KVG k 99 %)</t>
  </si>
  <si>
    <t>V2.2 - Spoluúčasť (%) (s efektom zníženia spotreby)</t>
  </si>
  <si>
    <t>V2.2 - Zvyšovanie odvodovej sadzby: sadzba (%)</t>
  </si>
  <si>
    <t>V2.2 - Kumulovaný deficit (% HDP)</t>
  </si>
  <si>
    <t>V2.2 - Zvyšovanie odvodovej sadzby: sadzba (ručná verzia)</t>
  </si>
  <si>
    <t>V2.1 - Spoluúčasť (%) (bez efektu zníženia spotreby)</t>
  </si>
  <si>
    <t>Populácia vo veku 0 - 14 spolu s 76 a viac rokov (počet ľudí)</t>
  </si>
  <si>
    <t>Nezamestnaní na úradoch práce (počet ľudí)</t>
  </si>
  <si>
    <t>Poistenci štátu (počet ľudí)</t>
  </si>
  <si>
    <t>Dobrovoľne nezamestnaní (počet ľudí; samoplatitelia z min. VZ)</t>
  </si>
  <si>
    <t>Pracujúci (počet ľudí)</t>
  </si>
  <si>
    <t>Dobrovoľne nezamestnaní (samoplatitelia z min. VZ) (% HDP)</t>
  </si>
  <si>
    <t>Mesačný VZ (=min. VZ) dobrovoľne nezamestnaného (€)</t>
  </si>
  <si>
    <t>V2.2 - Spoluúčasť - reálny účinok (samotné prenesenie výdavkov na pacientov)</t>
  </si>
  <si>
    <t>V2.2 - Spoluúčasť - reálny účinok (dynamický efekt: pokles spotreby)</t>
  </si>
  <si>
    <t>Celkové úhrady zdravotných poisťovní za poskytnutú zdravotnú starostlivosť (v tis. Eur)</t>
  </si>
  <si>
    <t>Ukazovateľ</t>
  </si>
  <si>
    <r>
      <t xml:space="preserve">Úhrady spolu </t>
    </r>
    <r>
      <rPr>
        <sz val="11"/>
        <rFont val="Arial Narrow"/>
        <family val="2"/>
        <charset val="238"/>
      </rPr>
      <t>(v tis. Eur)</t>
    </r>
  </si>
  <si>
    <t>v tom</t>
  </si>
  <si>
    <t>ambul. zdravotná starostlivosť všeobecná</t>
  </si>
  <si>
    <t xml:space="preserve">    praktický lekár pre dospelých </t>
  </si>
  <si>
    <t xml:space="preserve">    praktický lekár pre deti a dorast </t>
  </si>
  <si>
    <t xml:space="preserve">    gynekológ </t>
  </si>
  <si>
    <t xml:space="preserve">    stomatológ</t>
  </si>
  <si>
    <t>ambul. zdravotná starostlivosť špecializovaná</t>
  </si>
  <si>
    <t>z toho</t>
  </si>
  <si>
    <t>spoločné vyšetrovacie a liečebné zložky</t>
  </si>
  <si>
    <t>lekárska služba prvej pomoci</t>
  </si>
  <si>
    <t>dopravná zdravotná služba</t>
  </si>
  <si>
    <t>letecká doprava</t>
  </si>
  <si>
    <t>lieky na recepty</t>
  </si>
  <si>
    <t>zdravotnícke pomôcky</t>
  </si>
  <si>
    <t>na okuliare</t>
  </si>
  <si>
    <t>ortopedické a protetické pomôcky</t>
  </si>
  <si>
    <t>pomôcky pre sluchovo postihnutých</t>
  </si>
  <si>
    <t>technické zdravotnícke pomôcky</t>
  </si>
  <si>
    <t>ostatné zdravotnícke pomôcky</t>
  </si>
  <si>
    <t>ústavná starostlivosť spolu</t>
  </si>
  <si>
    <t>z toho ambulantná starostlivosť</t>
  </si>
  <si>
    <t xml:space="preserve">nemocnice </t>
  </si>
  <si>
    <t>odborné liečebné ústavy</t>
  </si>
  <si>
    <t>špecializované detské zariadenia</t>
  </si>
  <si>
    <t>kúpeľná starostlivosť</t>
  </si>
  <si>
    <t>liečenie v zahraničí</t>
  </si>
  <si>
    <t>úhrady nad rámec Liečebného poriadku</t>
  </si>
  <si>
    <t>cestovné poistencov</t>
  </si>
  <si>
    <r>
      <t>liečenie cudzincov a poistencov EÚ v SR</t>
    </r>
    <r>
      <rPr>
        <vertAlign val="superscript"/>
        <sz val="10"/>
        <rFont val="Arial Narrow"/>
        <family val="2"/>
        <charset val="238"/>
      </rPr>
      <t>1)</t>
    </r>
  </si>
  <si>
    <t>.</t>
  </si>
  <si>
    <t>agentúry domácej ošetrovateľskej služby</t>
  </si>
  <si>
    <t>ostatné úhrady</t>
  </si>
  <si>
    <t>zníženie nadspotreby</t>
  </si>
  <si>
    <t>vyšetr a hospit</t>
  </si>
  <si>
    <t>lieky</t>
  </si>
  <si>
    <t>Ambulantná + ústavná + SVLZ</t>
  </si>
  <si>
    <t xml:space="preserve">  spoluúčasť 5% x 65%</t>
  </si>
  <si>
    <t xml:space="preserve">  spoluúčasť 10% x 60%</t>
  </si>
  <si>
    <t xml:space="preserve">  spoluúčasť 20% x 50%</t>
  </si>
  <si>
    <t>&lt;?xml version="1.0"?&gt;&lt;WebTableParameter xmlns:xsd="http://www.w3.org/2001/XMLSchema" xmlns:xsi="http://www.w3.org/2001/XMLSchema-instance" xmlns=""&gt;&lt;DataTable Code="SHA" HasMetadata="true"&gt;&lt;Name LocaleIsoCode="en"&gt;Main indicators&lt;/Name&gt;&lt;Name LocaleIsoCode="fr"&gt;Principaux indicateurs&lt;/Name&gt;&lt;Dimension Code="HF" Display="labels"&gt;&lt;Name LocaleIsoCode="en"&gt;Financing Agent&lt;/Name&gt;&lt;Name LocaleIsoCode="fr"&gt;Agents de financement&lt;/Name&gt;&lt;Member Code="HF1" HasOnlyUnitMetadata="false"&gt;&lt;Name LocaleIsoCode="en"&gt;General government&lt;/Name&gt;&lt;Name LocaleIsoCode="fr"&gt;Administrations publiques&lt;/Name&gt;&lt;/Member&gt;&lt;Member Code="HF2" HasOnlyUnitMetadata="false"&gt;&lt;Name LocaleIsoCode="en"&gt;Private sector&lt;/Name&gt;&lt;Name LocaleIsoCode="fr"&gt;Secteur privé&lt;/Name&gt;&lt;/Member&gt;&lt;Member Code="HFTOT" HasOnlyUnitMetadata="false"&gt;&lt;Name LocaleIsoCode="en"&gt;Total expenditure HF.1-HF.3&lt;/Name&gt;&lt;Name LocaleIsoCode="fr"&gt;Dépense totale de santé HF.1-HF.3&lt;/Name&gt;&lt;/Member&gt;&lt;/Dimension&gt;&lt;Dimension Code="HC" Display="labels"&gt;&lt;Name LocaleIsoCode="en"&gt;Function&lt;/Name&gt;&lt;Name LocaleIsoCode="fr"&gt;Fonctions&lt;/Name&gt;&lt;Member Code="HC51" HasOnlyUnitMetadata="false"&gt;&lt;Name LocaleIsoCode="en"&gt;Pharmaceutical and other medical non-durables&lt;/Name&gt;&lt;Name LocaleIsoCode="fr"&gt;Produits pharmaceutiques et autres biens mTdicaux non durables&lt;/Name&gt;&lt;/Member&gt;&lt;/Dimension&gt;&lt;Dimension Code="HP" Display="labels"&gt;&lt;Name LocaleIsoCode="en"&gt;Provider&lt;/Name&gt;&lt;Name LocaleIsoCode="fr"&gt;Prestataires de soins de santé&lt;/Name&gt;&lt;Member Code="HPTOT"&gt;&lt;Name LocaleIsoCode="en"&gt;Total expenditure HP.1-HP.9&lt;/Name&gt;&lt;Name LocaleIsoCode="fr"&gt;DTpense totale de santT  HP.1-HP.9&lt;/Name&gt;&lt;/Member&gt;&lt;/Dimension&gt;&lt;Dimension Code="UNI" Display="labels"&gt;&lt;Name LocaleIsoCode="en"&gt;Unit&lt;/Name&gt;&lt;Name LocaleIsoCode="fr"&gt;Unité&lt;/Name&gt;&lt;Member Code="VRPPPR" HasMetadata="true" HasOnlyUnitMetadata="false"&gt;&lt;Name LocaleIsoCode="en"&gt;/capita, US$ at 2005 PPP rates&lt;/Name&gt;&lt;Name LocaleIsoCode="fr"&gt;/habitant, dollars US au taux de paritT pouvoir d'achat en 2005&lt;/Name&gt;&lt;/Member&gt;&lt;Member Code="PARPIB" HasOnlyUnitMetadata="false"&gt;&lt;Name LocaleIsoCode="en"&gt;% gross domestic product&lt;/Name&gt;&lt;Name LocaleIsoCode="fr"&gt;% du produit intTrieur brut&lt;/Name&gt;&lt;/Member&gt;&lt;/Dimension&gt;&lt;Dimension Code="COU" CommonCode="LOCATION" Display="labels"&gt;&lt;Name LocaleIsoCode="en"&gt;Country&lt;/Name&gt;&lt;Name LocaleIsoCode="fr"&gt;Pays&lt;/Name&gt;&lt;Member Code="CZE" HasMetadata="true" HasOnlyUnitMetadata="false"&gt;&lt;Name LocaleIsoCode="en"&gt;Czech Republic&lt;/Name&gt;&lt;Name LocaleIsoCode="fr"&gt;République tchèque&lt;/Name&gt;&lt;/Member&gt;&lt;Member Code="SVK" HasMetadata="true" HasOnlyUnitMetadata="false"&gt;&lt;Name LocaleIsoCode="en"&gt;Slovak Republic&lt;/Name&gt;&lt;Name LocaleIsoCode="fr"&gt;République slovaque&lt;/Name&gt;&lt;/Member&gt;&lt;/Dimension&gt;&lt;Dimension Code="YEA" CommonCode="TIME" Display="labels"&gt;&lt;Name LocaleIsoCode="en"&gt;Year&lt;/Name&gt;&lt;Name LocaleIsoCode="fr"&gt;Année&lt;/Name&gt;&lt;Member Code="2012"&gt;&lt;Name LocaleIsoCode="en"&gt;2012&lt;/Name&gt;&lt;Name LocaleIsoCode="fr"&gt;2012&lt;/Name&gt;&lt;/Member&gt;&lt;/Dimension&gt;&lt;WBOSInformations&gt;&lt;TimeDimension WebTreeWasUsed="false"&gt;&lt;StartCodes Annual="2012" /&gt;&lt;EndCodes Annual="2012" /&gt;&lt;/TimeDimension&gt;&lt;/WBOSInformations&gt;&lt;Tabulation Axis="horizontal"&gt;&lt;Dimension Code="UNI" /&gt;&lt;Dimension Code="HF" /&gt;&lt;/Tabulation&gt;&lt;Tabulation Axis="vertical"&gt;&lt;Dimension Code="COU" /&gt;&lt;/Tabulation&gt;&lt;Tabulation Axis="page"&gt;&lt;Dimension Code="HC" /&gt;&lt;Dimension Code="HP" /&gt;&lt;Dimension Code="YEA" /&gt;&lt;/Tabulation&gt;&lt;Formatting&gt;&lt;Labels LocaleIsoCode="en" /&gt;&lt;Power&gt;0&lt;/Power&gt;&lt;Decimals&gt;1&lt;/Decimals&gt;&lt;SkipEmptyLines&gt;false&lt;/SkipEmptyLines&gt;&lt;FullyFillPage&gt;false&lt;/FullyFillPage&gt;&lt;SkipEmptyCols&gt;tru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48614&amp;amp;QueryType=Public&amp;amp;Lang=en&lt;/AbsoluteUri&gt;&lt;/Query&gt;&lt;/WebTableParameter&gt;</t>
  </si>
  <si>
    <t>Dataset: Main indicators</t>
  </si>
  <si>
    <t>Function</t>
  </si>
  <si>
    <t>Pharmaceutical and other medical non-durables</t>
  </si>
  <si>
    <t>Provider</t>
  </si>
  <si>
    <t>Total expenditure HP.1-HP.9</t>
  </si>
  <si>
    <t>Year</t>
  </si>
  <si>
    <t>2012</t>
  </si>
  <si>
    <t>Unit</t>
  </si>
  <si>
    <t>/capita, US$ at 2005 PPP rates</t>
  </si>
  <si>
    <t>% gross domestic product</t>
  </si>
  <si>
    <t>Financing Agent</t>
  </si>
  <si>
    <t>General government</t>
  </si>
  <si>
    <t>Private sector</t>
  </si>
  <si>
    <t>Total expenditure HF.1-HF.3</t>
  </si>
  <si>
    <t>Country</t>
  </si>
  <si>
    <t/>
  </si>
  <si>
    <t>Czech Republic</t>
  </si>
  <si>
    <t>V2.1 - Spoluúčasť - reálny účinok (na ambul. + ústav + SVaLZ)</t>
  </si>
  <si>
    <t>SR normovaná na úroveň ČR</t>
  </si>
  <si>
    <t>Data extracted on 8 Mar 2015 15:53 UTC (GMT) from OECD.Stat</t>
  </si>
  <si>
    <t>V2.2 - Odstránenie nadspotreby liekov (% HDP)</t>
  </si>
  <si>
    <t>úspora (% HDP)</t>
  </si>
  <si>
    <t>úspora (%)</t>
  </si>
  <si>
    <r>
      <rPr>
        <i/>
        <vertAlign val="superscript"/>
        <sz val="10"/>
        <color theme="0"/>
        <rFont val="Arial Narrow"/>
        <family val="2"/>
        <charset val="238"/>
      </rPr>
      <t>1)</t>
    </r>
    <r>
      <rPr>
        <i/>
        <sz val="10"/>
        <color theme="0"/>
        <rFont val="Arial Narrow"/>
        <family val="2"/>
        <charset val="238"/>
      </rPr>
      <t xml:space="preserve"> sledované od roku 2013</t>
    </r>
  </si>
  <si>
    <t>zdroj: OECD</t>
  </si>
  <si>
    <t>V1 - Zvyšovanie odvodovej sadzby: sadzba (%) (algoritmus)</t>
  </si>
  <si>
    <t>V1* - Zvyšovanie odvodovej sadzby: sadzba (%) (ručná verzia)</t>
  </si>
  <si>
    <t>V3.1 - Zvýšenie DPH (sadzba) [V3 nie je funkciou času]</t>
  </si>
  <si>
    <t>V3.2 - Zvýšenie sadzieb daní [V3 nie je funkciou času]</t>
  </si>
  <si>
    <t>Populácia (počet ľudí spolu)</t>
  </si>
  <si>
    <t>Príjem na 1 dobrovoľne nezamestnaného (€ za rok)</t>
  </si>
  <si>
    <t>Príjem na 1 pracujúceho (€ za rok)</t>
  </si>
  <si>
    <t>Priemerný mesačný VZ pracujúceho (€)</t>
  </si>
  <si>
    <t>Zdravotné poistenie (pracujúci) (€ za rok)</t>
  </si>
  <si>
    <t>Dobrovoľne nezamestnaní (samoplatitelia z min. VZ) (€ za rok)</t>
  </si>
  <si>
    <t>V3.2 - Prínos (marginálny, rok 2015, % HDP)</t>
  </si>
  <si>
    <t>V3.2 - Prínos (kumulatívny, r. 2015, % HDP)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</si>
</sst>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0.0"/>
    <numFmt numFmtId="166" formatCode="#,##0.0"/>
    <numFmt numFmtId="167" formatCode="0.0%"/>
    <numFmt numFmtId="168" formatCode="0.000"/>
    <numFmt numFmtId="169" formatCode="0.000000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rgb="FF13B5EA"/>
      <name val="Corbel"/>
      <family val="2"/>
      <charset val="238"/>
    </font>
    <font>
      <b/>
      <sz val="10"/>
      <color rgb="FFFFFFFF"/>
      <name val="Corbel"/>
      <family val="2"/>
      <charset val="238"/>
    </font>
    <font>
      <sz val="10"/>
      <color rgb="FFFFFFFF"/>
      <name val="Corbel"/>
      <family val="2"/>
      <charset val="238"/>
    </font>
    <font>
      <sz val="10"/>
      <color rgb="FFFF0000"/>
      <name val="Corbel"/>
      <family val="2"/>
      <charset val="238"/>
    </font>
    <font>
      <sz val="1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0"/>
      <color indexed="8"/>
      <name val="Corbel"/>
      <family val="2"/>
      <charset val="238"/>
    </font>
    <font>
      <sz val="10"/>
      <color indexed="8"/>
      <name val="Corbel"/>
      <family val="2"/>
      <charset val="238"/>
    </font>
    <font>
      <b/>
      <sz val="10"/>
      <color theme="0"/>
      <name val="Corbel"/>
      <family val="2"/>
      <charset val="238"/>
    </font>
    <font>
      <b/>
      <sz val="10"/>
      <color theme="1"/>
      <name val="Corbel"/>
      <family val="2"/>
      <charset val="238"/>
    </font>
    <font>
      <i/>
      <sz val="10"/>
      <color rgb="FF13B5EA"/>
      <name val="Corbel"/>
      <family val="2"/>
      <charset val="238"/>
    </font>
    <font>
      <sz val="10"/>
      <color rgb="FF000000"/>
      <name val="Corbel"/>
      <family val="2"/>
      <charset val="238"/>
    </font>
    <font>
      <b/>
      <sz val="10"/>
      <name val="Corbel"/>
      <family val="2"/>
      <charset val="238"/>
    </font>
    <font>
      <i/>
      <sz val="10"/>
      <color theme="0" tint="-0.499984740745262"/>
      <name val="Corbel"/>
      <family val="2"/>
      <charset val="238"/>
    </font>
    <font>
      <sz val="10"/>
      <color theme="0"/>
      <name val="Corbe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86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Corbel"/>
      <family val="2"/>
      <charset val="238"/>
    </font>
    <font>
      <u/>
      <sz val="10"/>
      <name val="Corbe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b/>
      <sz val="10"/>
      <color theme="0"/>
      <name val="Constantia"/>
      <family val="1"/>
      <charset val="238"/>
    </font>
    <font>
      <sz val="10"/>
      <name val="Constantia"/>
      <family val="1"/>
      <charset val="238"/>
    </font>
    <font>
      <b/>
      <i/>
      <sz val="10"/>
      <color theme="1"/>
      <name val="Corbel"/>
      <family val="2"/>
      <charset val="238"/>
    </font>
    <font>
      <sz val="10"/>
      <name val="Arial CE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  <charset val="238"/>
    </font>
    <font>
      <u/>
      <sz val="7"/>
      <name val="Verdana"/>
      <family val="2"/>
    </font>
    <font>
      <b/>
      <i/>
      <sz val="10"/>
      <name val="Corbel"/>
      <family val="2"/>
      <charset val="238"/>
    </font>
    <font>
      <sz val="11"/>
      <color theme="0"/>
      <name val="Arial Narrow"/>
      <family val="2"/>
      <charset val="238"/>
    </font>
    <font>
      <i/>
      <sz val="10"/>
      <color theme="0"/>
      <name val="Arial Narrow"/>
      <family val="2"/>
      <charset val="238"/>
    </font>
    <font>
      <i/>
      <vertAlign val="superscript"/>
      <sz val="10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u/>
      <sz val="8"/>
      <color theme="0"/>
      <name val="Verdana"/>
      <family val="2"/>
    </font>
    <font>
      <b/>
      <sz val="9"/>
      <color theme="0"/>
      <name val="Courier New"/>
      <family val="3"/>
    </font>
    <font>
      <b/>
      <vertAlign val="superscript"/>
      <sz val="10"/>
      <color theme="0"/>
      <name val="Verdana"/>
      <family val="2"/>
    </font>
    <font>
      <b/>
      <sz val="8"/>
      <color theme="0"/>
      <name val="Arial"/>
      <family val="2"/>
    </font>
    <font>
      <i/>
      <sz val="7"/>
      <name val="Verdana"/>
      <family val="2"/>
      <charset val="238"/>
    </font>
    <font>
      <i/>
      <sz val="10"/>
      <color theme="1"/>
      <name val="Corbel"/>
      <family val="2"/>
      <charset val="238"/>
    </font>
    <font>
      <sz val="9"/>
      <color indexed="10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</fills>
  <borders count="7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rgb="FF13B5EA"/>
      </right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 style="medium">
        <color rgb="FFFFFFFF"/>
      </right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13B5EA"/>
      </right>
      <top/>
      <bottom style="medium">
        <color rgb="FF00B0F0"/>
      </bottom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 style="medium">
        <color rgb="FF13B5E0"/>
      </right>
      <top/>
      <bottom/>
      <diagonal/>
    </border>
    <border>
      <left style="medium">
        <color rgb="FF13B5E0"/>
      </left>
      <right/>
      <top/>
      <bottom/>
      <diagonal/>
    </border>
    <border>
      <left/>
      <right style="medium">
        <color rgb="FF13B5E0"/>
      </right>
      <top/>
      <bottom/>
      <diagonal/>
    </border>
    <border>
      <left/>
      <right/>
      <top/>
      <bottom style="medium">
        <color rgb="FF13B5E0"/>
      </bottom>
      <diagonal/>
    </border>
    <border>
      <left style="medium">
        <color rgb="FF13B5E0"/>
      </left>
      <right/>
      <top/>
      <bottom style="medium">
        <color rgb="FF13B5E0"/>
      </bottom>
      <diagonal/>
    </border>
    <border>
      <left/>
      <right style="medium">
        <color rgb="FF13B5E0"/>
      </right>
      <top/>
      <bottom style="medium">
        <color rgb="FF13B5E0"/>
      </bottom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/>
      <top/>
      <bottom style="thin">
        <color rgb="FF13B5EA"/>
      </bottom>
      <diagonal/>
    </border>
    <border>
      <left style="medium">
        <color rgb="FF00B0F0"/>
      </left>
      <right/>
      <top/>
      <bottom/>
      <diagonal/>
    </border>
    <border>
      <left/>
      <right/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22" fillId="0" borderId="0"/>
    <xf numFmtId="0" fontId="5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5" fillId="9" borderId="0" applyNumberFormat="0" applyBorder="0" applyAlignment="0" applyProtection="0"/>
    <xf numFmtId="0" fontId="26" fillId="26" borderId="42" applyNumberFormat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1" fillId="0" borderId="4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Protection="0">
      <alignment vertical="top"/>
    </xf>
    <xf numFmtId="0" fontId="34" fillId="0" borderId="0" applyNumberFormat="0" applyFill="0" applyBorder="0" applyAlignment="0" applyProtection="0">
      <alignment vertical="top"/>
      <protection locked="0"/>
    </xf>
    <xf numFmtId="0" fontId="35" fillId="27" borderId="46" applyNumberFormat="0" applyAlignment="0" applyProtection="0"/>
    <xf numFmtId="0" fontId="36" fillId="13" borderId="42" applyNumberFormat="0" applyAlignment="0" applyProtection="0"/>
    <xf numFmtId="0" fontId="37" fillId="0" borderId="47" applyNumberFormat="0" applyFill="0" applyAlignment="0" applyProtection="0"/>
    <xf numFmtId="0" fontId="38" fillId="28" borderId="0" applyNumberFormat="0" applyBorder="0" applyAlignment="0" applyProtection="0"/>
    <xf numFmtId="0" fontId="39" fillId="0" borderId="0">
      <alignment vertical="top"/>
    </xf>
    <xf numFmtId="0" fontId="40" fillId="0" borderId="0"/>
    <xf numFmtId="0" fontId="40" fillId="29" borderId="48" applyNumberFormat="0" applyFont="0" applyAlignment="0" applyProtection="0"/>
    <xf numFmtId="0" fontId="41" fillId="26" borderId="49" applyNumberFormat="0" applyAlignment="0" applyProtection="0"/>
    <xf numFmtId="0" fontId="40" fillId="0" borderId="0"/>
    <xf numFmtId="0" fontId="42" fillId="0" borderId="0" applyNumberFormat="0" applyFill="0" applyBorder="0" applyAlignment="0" applyProtection="0"/>
    <xf numFmtId="0" fontId="43" fillId="0" borderId="50" applyNumberFormat="0" applyFill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55" fillId="0" borderId="0"/>
    <xf numFmtId="9" fontId="55" fillId="0" borderId="0" applyFont="0" applyFill="0" applyBorder="0" applyAlignment="0" applyProtection="0"/>
  </cellStyleXfs>
  <cellXfs count="343">
    <xf numFmtId="0" fontId="0" fillId="0" borderId="0" xfId="0"/>
    <xf numFmtId="0" fontId="8" fillId="2" borderId="3" xfId="18" applyFont="1" applyFill="1" applyBorder="1" applyAlignment="1">
      <alignment horizontal="center" vertical="center"/>
    </xf>
    <xf numFmtId="0" fontId="8" fillId="2" borderId="10" xfId="18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9" fillId="2" borderId="8" xfId="18" applyFont="1" applyFill="1" applyBorder="1" applyAlignment="1">
      <alignment horizontal="center" vertical="center"/>
    </xf>
    <xf numFmtId="0" fontId="9" fillId="2" borderId="21" xfId="18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5" fillId="5" borderId="0" xfId="3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4" borderId="0" xfId="20" applyFont="1" applyFill="1" applyBorder="1" applyAlignment="1">
      <alignment horizontal="center" vertical="center"/>
    </xf>
    <xf numFmtId="0" fontId="15" fillId="4" borderId="0" xfId="2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20" applyFont="1" applyAlignment="1">
      <alignment vertical="center"/>
    </xf>
    <xf numFmtId="0" fontId="15" fillId="4" borderId="0" xfId="20" applyNumberFormat="1" applyFont="1" applyFill="1" applyAlignment="1">
      <alignment horizontal="center" vertical="center"/>
    </xf>
    <xf numFmtId="0" fontId="16" fillId="4" borderId="0" xfId="20" applyFont="1" applyFill="1" applyAlignment="1">
      <alignment horizontal="center" vertical="center"/>
    </xf>
    <xf numFmtId="0" fontId="10" fillId="0" borderId="0" xfId="20" applyFont="1" applyAlignment="1">
      <alignment vertical="center"/>
    </xf>
    <xf numFmtId="10" fontId="10" fillId="0" borderId="0" xfId="21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11" fillId="0" borderId="0" xfId="25" applyFont="1" applyAlignment="1" applyProtection="1">
      <alignment vertical="center"/>
      <protection locked="0"/>
    </xf>
    <xf numFmtId="0" fontId="13" fillId="6" borderId="24" xfId="24" applyFont="1" applyFill="1" applyBorder="1" applyAlignment="1">
      <alignment horizontal="left" vertical="center"/>
    </xf>
    <xf numFmtId="0" fontId="11" fillId="6" borderId="25" xfId="24" applyFont="1" applyFill="1" applyBorder="1" applyAlignment="1">
      <alignment vertical="center"/>
    </xf>
    <xf numFmtId="0" fontId="13" fillId="6" borderId="25" xfId="24" applyFont="1" applyFill="1" applyBorder="1" applyAlignment="1">
      <alignment vertical="center"/>
    </xf>
    <xf numFmtId="0" fontId="11" fillId="6" borderId="26" xfId="24" applyFont="1" applyFill="1" applyBorder="1" applyAlignment="1">
      <alignment vertical="center"/>
    </xf>
    <xf numFmtId="0" fontId="14" fillId="0" borderId="27" xfId="24" applyFont="1" applyFill="1" applyBorder="1" applyAlignment="1">
      <alignment vertical="center"/>
    </xf>
    <xf numFmtId="0" fontId="14" fillId="0" borderId="33" xfId="24" applyFont="1" applyBorder="1" applyAlignment="1">
      <alignment vertical="center"/>
    </xf>
    <xf numFmtId="0" fontId="13" fillId="6" borderId="29" xfId="24" applyFont="1" applyFill="1" applyBorder="1" applyAlignment="1">
      <alignment vertical="center"/>
    </xf>
    <xf numFmtId="0" fontId="11" fillId="6" borderId="34" xfId="24" applyNumberFormat="1" applyFont="1" applyFill="1" applyBorder="1" applyAlignment="1">
      <alignment horizontal="center" vertical="center"/>
    </xf>
    <xf numFmtId="1" fontId="11" fillId="6" borderId="30" xfId="24" applyNumberFormat="1" applyFont="1" applyFill="1" applyBorder="1" applyAlignment="1">
      <alignment horizontal="center" vertical="center"/>
    </xf>
    <xf numFmtId="0" fontId="11" fillId="6" borderId="30" xfId="24" applyNumberFormat="1" applyFont="1" applyFill="1" applyBorder="1" applyAlignment="1">
      <alignment horizontal="center" vertical="center"/>
    </xf>
    <xf numFmtId="0" fontId="11" fillId="6" borderId="31" xfId="24" applyNumberFormat="1" applyFont="1" applyFill="1" applyBorder="1" applyAlignment="1">
      <alignment horizontal="center" vertical="center"/>
    </xf>
    <xf numFmtId="165" fontId="11" fillId="0" borderId="35" xfId="24" applyNumberFormat="1" applyFont="1" applyFill="1" applyBorder="1" applyAlignment="1">
      <alignment horizontal="center" vertical="center"/>
    </xf>
    <xf numFmtId="2" fontId="11" fillId="0" borderId="0" xfId="24" applyNumberFormat="1" applyFont="1" applyBorder="1" applyAlignment="1">
      <alignment horizontal="center" vertical="center"/>
    </xf>
    <xf numFmtId="2" fontId="11" fillId="0" borderId="28" xfId="24" applyNumberFormat="1" applyFont="1" applyBorder="1" applyAlignment="1">
      <alignment horizontal="center" vertical="center"/>
    </xf>
    <xf numFmtId="165" fontId="11" fillId="0" borderId="35" xfId="24" applyNumberFormat="1" applyFont="1" applyBorder="1" applyAlignment="1">
      <alignment vertical="center"/>
    </xf>
    <xf numFmtId="165" fontId="11" fillId="0" borderId="0" xfId="24" applyNumberFormat="1" applyFont="1" applyBorder="1" applyAlignment="1">
      <alignment horizontal="center" vertical="center"/>
    </xf>
    <xf numFmtId="165" fontId="11" fillId="0" borderId="28" xfId="24" applyNumberFormat="1" applyFont="1" applyBorder="1" applyAlignment="1">
      <alignment horizontal="center" vertical="center"/>
    </xf>
    <xf numFmtId="0" fontId="14" fillId="0" borderId="27" xfId="24" applyFont="1" applyFill="1" applyBorder="1" applyAlignment="1">
      <alignment horizontal="right" vertical="center"/>
    </xf>
    <xf numFmtId="1" fontId="11" fillId="0" borderId="35" xfId="24" applyNumberFormat="1" applyFont="1" applyFill="1" applyBorder="1" applyAlignment="1">
      <alignment horizontal="center" vertical="center"/>
    </xf>
    <xf numFmtId="1" fontId="11" fillId="0" borderId="0" xfId="24" applyNumberFormat="1" applyFont="1" applyBorder="1" applyAlignment="1">
      <alignment horizontal="center" vertical="center"/>
    </xf>
    <xf numFmtId="1" fontId="11" fillId="0" borderId="28" xfId="24" applyNumberFormat="1" applyFont="1" applyBorder="1" applyAlignment="1">
      <alignment horizontal="center" vertical="center"/>
    </xf>
    <xf numFmtId="0" fontId="11" fillId="0" borderId="27" xfId="24" applyFont="1" applyFill="1" applyBorder="1" applyAlignment="1">
      <alignment vertical="center"/>
    </xf>
    <xf numFmtId="0" fontId="14" fillId="0" borderId="27" xfId="24" applyFont="1" applyFill="1" applyBorder="1" applyAlignment="1">
      <alignment horizontal="left" vertical="center"/>
    </xf>
    <xf numFmtId="9" fontId="11" fillId="0" borderId="35" xfId="24" applyNumberFormat="1" applyFont="1" applyFill="1" applyBorder="1" applyAlignment="1">
      <alignment horizontal="center" vertical="center"/>
    </xf>
    <xf numFmtId="9" fontId="11" fillId="0" borderId="0" xfId="24" applyNumberFormat="1" applyFont="1" applyBorder="1" applyAlignment="1">
      <alignment horizontal="center" vertical="center"/>
    </xf>
    <xf numFmtId="9" fontId="11" fillId="0" borderId="28" xfId="24" applyNumberFormat="1" applyFont="1" applyBorder="1" applyAlignment="1">
      <alignment horizontal="center" vertical="center"/>
    </xf>
    <xf numFmtId="0" fontId="14" fillId="0" borderId="36" xfId="24" applyFont="1" applyFill="1" applyBorder="1" applyAlignment="1">
      <alignment vertical="center"/>
    </xf>
    <xf numFmtId="1" fontId="11" fillId="0" borderId="37" xfId="24" applyNumberFormat="1" applyFont="1" applyFill="1" applyBorder="1" applyAlignment="1">
      <alignment horizontal="center" vertical="center"/>
    </xf>
    <xf numFmtId="1" fontId="11" fillId="0" borderId="32" xfId="24" applyNumberFormat="1" applyFont="1" applyBorder="1" applyAlignment="1">
      <alignment horizontal="center" vertical="center"/>
    </xf>
    <xf numFmtId="1" fontId="11" fillId="0" borderId="33" xfId="24" applyNumberFormat="1" applyFont="1" applyBorder="1" applyAlignment="1">
      <alignment horizontal="center" vertical="center"/>
    </xf>
    <xf numFmtId="0" fontId="14" fillId="0" borderId="29" xfId="24" applyFont="1" applyFill="1" applyBorder="1" applyAlignment="1">
      <alignment vertical="center"/>
    </xf>
    <xf numFmtId="1" fontId="11" fillId="0" borderId="30" xfId="24" applyNumberFormat="1" applyFont="1" applyFill="1" applyBorder="1" applyAlignment="1">
      <alignment horizontal="center" vertical="center"/>
    </xf>
    <xf numFmtId="1" fontId="11" fillId="0" borderId="30" xfId="24" applyNumberFormat="1" applyFont="1" applyBorder="1" applyAlignment="1">
      <alignment horizontal="center" vertical="center"/>
    </xf>
    <xf numFmtId="1" fontId="11" fillId="0" borderId="31" xfId="24" applyNumberFormat="1" applyFont="1" applyBorder="1" applyAlignment="1">
      <alignment horizontal="center" vertical="center"/>
    </xf>
    <xf numFmtId="167" fontId="11" fillId="0" borderId="35" xfId="24" applyNumberFormat="1" applyFont="1" applyFill="1" applyBorder="1" applyAlignment="1">
      <alignment horizontal="center" vertical="center"/>
    </xf>
    <xf numFmtId="167" fontId="11" fillId="0" borderId="0" xfId="24" applyNumberFormat="1" applyFont="1" applyBorder="1" applyAlignment="1">
      <alignment horizontal="center" vertical="center"/>
    </xf>
    <xf numFmtId="167" fontId="11" fillId="0" borderId="28" xfId="24" applyNumberFormat="1" applyFont="1" applyBorder="1" applyAlignment="1">
      <alignment horizontal="center" vertical="center"/>
    </xf>
    <xf numFmtId="2" fontId="11" fillId="0" borderId="35" xfId="24" applyNumberFormat="1" applyFont="1" applyFill="1" applyBorder="1" applyAlignment="1">
      <alignment horizontal="center" vertical="center"/>
    </xf>
    <xf numFmtId="165" fontId="11" fillId="0" borderId="38" xfId="24" applyNumberFormat="1" applyFont="1" applyBorder="1" applyAlignment="1">
      <alignment horizontal="center" vertical="center"/>
    </xf>
    <xf numFmtId="165" fontId="11" fillId="0" borderId="35" xfId="24" applyNumberFormat="1" applyFont="1" applyBorder="1" applyAlignment="1">
      <alignment horizontal="center" vertical="center"/>
    </xf>
    <xf numFmtId="2" fontId="11" fillId="0" borderId="35" xfId="24" applyNumberFormat="1" applyFont="1" applyBorder="1" applyAlignment="1">
      <alignment horizontal="center" vertical="center"/>
    </xf>
    <xf numFmtId="0" fontId="14" fillId="0" borderId="36" xfId="24" applyFont="1" applyFill="1" applyBorder="1" applyAlignment="1">
      <alignment horizontal="right" vertical="center"/>
    </xf>
    <xf numFmtId="165" fontId="11" fillId="0" borderId="37" xfId="24" applyNumberFormat="1" applyFont="1" applyBorder="1" applyAlignment="1">
      <alignment horizontal="center" vertical="center"/>
    </xf>
    <xf numFmtId="165" fontId="11" fillId="0" borderId="32" xfId="24" applyNumberFormat="1" applyFont="1" applyBorder="1" applyAlignment="1">
      <alignment horizontal="center" vertical="center"/>
    </xf>
    <xf numFmtId="165" fontId="11" fillId="0" borderId="33" xfId="24" applyNumberFormat="1" applyFont="1" applyBorder="1" applyAlignment="1">
      <alignment horizontal="center" vertical="center"/>
    </xf>
    <xf numFmtId="165" fontId="11" fillId="0" borderId="37" xfId="24" applyNumberFormat="1" applyFont="1" applyFill="1" applyBorder="1" applyAlignment="1">
      <alignment horizontal="center" vertical="center"/>
    </xf>
    <xf numFmtId="0" fontId="11" fillId="0" borderId="27" xfId="24" applyFont="1" applyBorder="1" applyAlignment="1">
      <alignment vertical="center"/>
    </xf>
    <xf numFmtId="165" fontId="11" fillId="0" borderId="38" xfId="24" applyNumberFormat="1" applyFont="1" applyFill="1" applyBorder="1" applyAlignment="1">
      <alignment horizontal="center" vertical="center"/>
    </xf>
    <xf numFmtId="0" fontId="45" fillId="0" borderId="27" xfId="24" applyFont="1" applyBorder="1" applyAlignment="1">
      <alignment horizontal="left" vertical="center"/>
    </xf>
    <xf numFmtId="0" fontId="45" fillId="0" borderId="27" xfId="24" applyFont="1" applyBorder="1" applyAlignment="1">
      <alignment horizontal="right" vertical="center"/>
    </xf>
    <xf numFmtId="0" fontId="19" fillId="0" borderId="27" xfId="24" applyFont="1" applyFill="1" applyBorder="1" applyAlignment="1">
      <alignment vertical="center"/>
    </xf>
    <xf numFmtId="0" fontId="11" fillId="0" borderId="29" xfId="24" applyFont="1" applyBorder="1" applyAlignment="1">
      <alignment vertical="center"/>
    </xf>
    <xf numFmtId="0" fontId="46" fillId="0" borderId="39" xfId="24" applyFont="1" applyBorder="1" applyAlignment="1">
      <alignment vertical="center"/>
    </xf>
    <xf numFmtId="0" fontId="11" fillId="0" borderId="40" xfId="24" applyFont="1" applyBorder="1" applyAlignment="1">
      <alignment vertical="center"/>
    </xf>
    <xf numFmtId="0" fontId="11" fillId="0" borderId="41" xfId="24" applyFont="1" applyBorder="1" applyAlignment="1">
      <alignment vertical="center"/>
    </xf>
    <xf numFmtId="0" fontId="17" fillId="0" borderId="7" xfId="19" applyFont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right" vertical="center"/>
    </xf>
    <xf numFmtId="167" fontId="7" fillId="0" borderId="5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0" xfId="19" applyFont="1" applyAlignment="1">
      <alignment horizontal="left" vertical="center" wrapText="1"/>
    </xf>
    <xf numFmtId="0" fontId="17" fillId="0" borderId="0" xfId="19" applyFont="1" applyBorder="1" applyAlignment="1">
      <alignment vertical="center"/>
    </xf>
    <xf numFmtId="0" fontId="8" fillId="2" borderId="52" xfId="18" applyFont="1" applyFill="1" applyBorder="1" applyAlignment="1">
      <alignment horizontal="center" vertical="center"/>
    </xf>
    <xf numFmtId="0" fontId="15" fillId="4" borderId="52" xfId="2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quotePrefix="1" applyFont="1" applyFill="1" applyAlignment="1" applyProtection="1">
      <alignment horizontal="left" vertical="center"/>
    </xf>
    <xf numFmtId="0" fontId="11" fillId="0" borderId="0" xfId="18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9" fillId="4" borderId="53" xfId="20" applyFont="1" applyFill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4" borderId="57" xfId="20" applyFont="1" applyFill="1" applyBorder="1" applyAlignment="1">
      <alignment horizontal="center" vertical="center"/>
    </xf>
    <xf numFmtId="0" fontId="19" fillId="4" borderId="58" xfId="20" applyFont="1" applyFill="1" applyBorder="1" applyAlignment="1">
      <alignment horizontal="center" vertical="center"/>
    </xf>
    <xf numFmtId="0" fontId="19" fillId="4" borderId="59" xfId="20" applyFont="1" applyFill="1" applyBorder="1" applyAlignment="1">
      <alignment horizontal="center" vertical="center"/>
    </xf>
    <xf numFmtId="10" fontId="12" fillId="0" borderId="60" xfId="0" applyNumberFormat="1" applyFont="1" applyBorder="1" applyAlignment="1">
      <alignment vertical="center"/>
    </xf>
    <xf numFmtId="10" fontId="12" fillId="0" borderId="61" xfId="0" applyNumberFormat="1" applyFont="1" applyBorder="1" applyAlignment="1">
      <alignment vertical="center"/>
    </xf>
    <xf numFmtId="10" fontId="12" fillId="0" borderId="62" xfId="0" applyNumberFormat="1" applyFont="1" applyBorder="1" applyAlignment="1">
      <alignment vertical="center"/>
    </xf>
    <xf numFmtId="10" fontId="12" fillId="0" borderId="63" xfId="0" applyNumberFormat="1" applyFont="1" applyBorder="1" applyAlignment="1">
      <alignment vertical="center"/>
    </xf>
    <xf numFmtId="10" fontId="12" fillId="0" borderId="0" xfId="0" applyNumberFormat="1" applyFont="1" applyBorder="1" applyAlignment="1">
      <alignment vertical="center"/>
    </xf>
    <xf numFmtId="10" fontId="12" fillId="0" borderId="64" xfId="0" applyNumberFormat="1" applyFont="1" applyBorder="1" applyAlignment="1">
      <alignment vertical="center"/>
    </xf>
    <xf numFmtId="10" fontId="12" fillId="0" borderId="65" xfId="0" applyNumberFormat="1" applyFont="1" applyBorder="1" applyAlignment="1">
      <alignment vertical="center"/>
    </xf>
    <xf numFmtId="10" fontId="12" fillId="0" borderId="52" xfId="0" applyNumberFormat="1" applyFont="1" applyBorder="1" applyAlignment="1">
      <alignment vertical="center"/>
    </xf>
    <xf numFmtId="10" fontId="12" fillId="0" borderId="66" xfId="0" applyNumberFormat="1" applyFont="1" applyBorder="1" applyAlignment="1">
      <alignment vertical="center"/>
    </xf>
    <xf numFmtId="0" fontId="12" fillId="5" borderId="0" xfId="0" applyFont="1" applyFill="1" applyAlignment="1">
      <alignment vertical="center"/>
    </xf>
    <xf numFmtId="0" fontId="19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18" applyFont="1" applyBorder="1" applyAlignment="1">
      <alignment horizontal="left" vertical="center"/>
    </xf>
    <xf numFmtId="0" fontId="19" fillId="0" borderId="0" xfId="18" applyFont="1" applyFill="1" applyBorder="1" applyAlignment="1">
      <alignment horizontal="left" vertical="center"/>
    </xf>
    <xf numFmtId="0" fontId="50" fillId="0" borderId="0" xfId="0" applyFont="1"/>
    <xf numFmtId="0" fontId="19" fillId="0" borderId="0" xfId="0" applyFont="1" applyBorder="1" applyAlignment="1">
      <alignment horizontal="left" vertical="center"/>
    </xf>
    <xf numFmtId="10" fontId="51" fillId="0" borderId="0" xfId="74" applyNumberFormat="1" applyFont="1"/>
    <xf numFmtId="0" fontId="49" fillId="0" borderId="0" xfId="0" applyFont="1"/>
    <xf numFmtId="3" fontId="12" fillId="0" borderId="0" xfId="0" applyNumberFormat="1" applyFont="1" applyAlignment="1">
      <alignment vertical="center" shrinkToFit="1"/>
    </xf>
    <xf numFmtId="0" fontId="0" fillId="0" borderId="0" xfId="0" applyAlignment="1">
      <alignment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16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0" fontId="52" fillId="4" borderId="0" xfId="0" applyFont="1" applyFill="1" applyAlignment="1">
      <alignment horizontal="center" vertical="center"/>
    </xf>
    <xf numFmtId="0" fontId="52" fillId="0" borderId="0" xfId="3" applyFont="1" applyAlignment="1" applyProtection="1">
      <alignment horizontal="center" vertical="center"/>
    </xf>
    <xf numFmtId="0" fontId="52" fillId="4" borderId="0" xfId="0" applyFont="1" applyFill="1" applyAlignment="1">
      <alignment horizontal="left" vertical="center"/>
    </xf>
    <xf numFmtId="0" fontId="54" fillId="0" borderId="0" xfId="0" applyFont="1" applyAlignment="1">
      <alignment horizontal="center" vertical="center"/>
    </xf>
    <xf numFmtId="169" fontId="12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53" xfId="0" applyFont="1" applyBorder="1" applyAlignment="1">
      <alignment horizontal="left" vertical="center"/>
    </xf>
    <xf numFmtId="10" fontId="12" fillId="0" borderId="57" xfId="0" applyNumberFormat="1" applyFont="1" applyBorder="1" applyAlignment="1">
      <alignment vertical="center"/>
    </xf>
    <xf numFmtId="10" fontId="12" fillId="0" borderId="58" xfId="0" applyNumberFormat="1" applyFont="1" applyBorder="1" applyAlignment="1">
      <alignment vertical="center"/>
    </xf>
    <xf numFmtId="10" fontId="12" fillId="0" borderId="59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2" borderId="0" xfId="18" applyFont="1" applyFill="1" applyAlignment="1">
      <alignment horizontal="center" vertical="center"/>
    </xf>
    <xf numFmtId="0" fontId="8" fillId="2" borderId="0" xfId="18" applyFont="1" applyFill="1" applyBorder="1" applyAlignment="1">
      <alignment horizontal="center" vertical="center"/>
    </xf>
    <xf numFmtId="0" fontId="8" fillId="2" borderId="9" xfId="18" applyFont="1" applyFill="1" applyBorder="1" applyAlignment="1">
      <alignment horizontal="center" vertical="center"/>
    </xf>
    <xf numFmtId="0" fontId="19" fillId="0" borderId="27" xfId="24" applyFont="1" applyBorder="1" applyAlignment="1">
      <alignment vertical="center"/>
    </xf>
    <xf numFmtId="0" fontId="14" fillId="0" borderId="0" xfId="24" applyFont="1" applyFill="1" applyBorder="1" applyAlignment="1">
      <alignment vertical="center"/>
    </xf>
    <xf numFmtId="0" fontId="11" fillId="0" borderId="0" xfId="24" applyFont="1" applyBorder="1" applyAlignment="1">
      <alignment vertical="center"/>
    </xf>
    <xf numFmtId="10" fontId="11" fillId="0" borderId="0" xfId="18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10" fontId="11" fillId="0" borderId="0" xfId="18" applyNumberFormat="1" applyFont="1" applyBorder="1" applyAlignment="1">
      <alignment horizontal="right" vertical="center"/>
    </xf>
    <xf numFmtId="3" fontId="11" fillId="0" borderId="0" xfId="18" applyNumberFormat="1" applyFont="1" applyBorder="1" applyAlignment="1">
      <alignment horizontal="right" vertical="center" shrinkToFit="1"/>
    </xf>
    <xf numFmtId="10" fontId="11" fillId="0" borderId="0" xfId="0" applyNumberFormat="1" applyFont="1" applyBorder="1" applyAlignment="1">
      <alignment horizontal="right" vertical="center"/>
    </xf>
    <xf numFmtId="3" fontId="45" fillId="0" borderId="0" xfId="18" applyNumberFormat="1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0" fontId="12" fillId="0" borderId="0" xfId="74" applyNumberFormat="1" applyFont="1" applyAlignment="1">
      <alignment horizontal="right" vertical="center"/>
    </xf>
    <xf numFmtId="2" fontId="11" fillId="0" borderId="0" xfId="18" applyNumberFormat="1" applyFont="1" applyFill="1" applyAlignment="1">
      <alignment horizontal="right" vertical="center"/>
    </xf>
    <xf numFmtId="2" fontId="11" fillId="0" borderId="6" xfId="18" applyNumberFormat="1" applyFont="1" applyFill="1" applyBorder="1" applyAlignment="1">
      <alignment horizontal="right" vertical="center"/>
    </xf>
    <xf numFmtId="2" fontId="11" fillId="0" borderId="0" xfId="18" applyNumberFormat="1" applyFont="1" applyFill="1" applyBorder="1" applyAlignment="1">
      <alignment horizontal="right" vertical="center"/>
    </xf>
    <xf numFmtId="3" fontId="11" fillId="0" borderId="0" xfId="18" applyNumberFormat="1" applyFont="1" applyFill="1" applyBorder="1" applyAlignment="1">
      <alignment horizontal="right" vertical="center" shrinkToFit="1"/>
    </xf>
    <xf numFmtId="3" fontId="11" fillId="0" borderId="0" xfId="16" applyNumberFormat="1" applyFont="1" applyFill="1" applyBorder="1" applyAlignment="1">
      <alignment horizontal="right" vertical="center"/>
    </xf>
    <xf numFmtId="3" fontId="11" fillId="0" borderId="0" xfId="17" applyNumberFormat="1" applyFont="1" applyFill="1" applyBorder="1" applyAlignment="1">
      <alignment horizontal="right" vertical="center"/>
    </xf>
    <xf numFmtId="165" fontId="11" fillId="0" borderId="0" xfId="16" applyNumberFormat="1" applyFont="1" applyFill="1" applyBorder="1" applyAlignment="1">
      <alignment horizontal="right" vertical="center"/>
    </xf>
    <xf numFmtId="165" fontId="11" fillId="0" borderId="0" xfId="17" applyNumberFormat="1" applyFont="1" applyFill="1" applyBorder="1" applyAlignment="1">
      <alignment horizontal="right" vertical="center"/>
    </xf>
    <xf numFmtId="0" fontId="53" fillId="0" borderId="0" xfId="0" applyFont="1" applyFill="1" applyBorder="1" applyAlignment="1">
      <alignment vertical="center"/>
    </xf>
    <xf numFmtId="167" fontId="53" fillId="0" borderId="0" xfId="2" applyNumberFormat="1" applyFont="1" applyFill="1" applyBorder="1" applyAlignment="1">
      <alignment horizontal="right" vertical="center"/>
    </xf>
    <xf numFmtId="3" fontId="53" fillId="0" borderId="0" xfId="0" applyNumberFormat="1" applyFont="1" applyFill="1" applyBorder="1" applyAlignment="1">
      <alignment vertical="center"/>
    </xf>
    <xf numFmtId="10" fontId="12" fillId="0" borderId="60" xfId="0" applyNumberFormat="1" applyFont="1" applyBorder="1" applyAlignment="1">
      <alignment horizontal="right" vertical="center"/>
    </xf>
    <xf numFmtId="10" fontId="12" fillId="0" borderId="61" xfId="0" applyNumberFormat="1" applyFont="1" applyBorder="1" applyAlignment="1">
      <alignment horizontal="right" vertical="center"/>
    </xf>
    <xf numFmtId="10" fontId="12" fillId="0" borderId="62" xfId="0" applyNumberFormat="1" applyFont="1" applyBorder="1" applyAlignment="1">
      <alignment horizontal="right" vertical="center"/>
    </xf>
    <xf numFmtId="10" fontId="12" fillId="0" borderId="63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right" vertical="center"/>
    </xf>
    <xf numFmtId="10" fontId="12" fillId="0" borderId="64" xfId="0" applyNumberFormat="1" applyFont="1" applyBorder="1" applyAlignment="1">
      <alignment horizontal="right" vertical="center"/>
    </xf>
    <xf numFmtId="10" fontId="12" fillId="0" borderId="65" xfId="0" applyNumberFormat="1" applyFont="1" applyBorder="1" applyAlignment="1">
      <alignment horizontal="right" vertical="center"/>
    </xf>
    <xf numFmtId="10" fontId="12" fillId="0" borderId="52" xfId="0" applyNumberFormat="1" applyFont="1" applyBorder="1" applyAlignment="1">
      <alignment horizontal="right" vertical="center"/>
    </xf>
    <xf numFmtId="10" fontId="12" fillId="0" borderId="66" xfId="0" applyNumberFormat="1" applyFont="1" applyBorder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56" fillId="0" borderId="0" xfId="77" applyFont="1" applyFill="1" applyAlignment="1"/>
    <xf numFmtId="3" fontId="56" fillId="0" borderId="0" xfId="77" applyNumberFormat="1" applyFont="1" applyFill="1" applyBorder="1"/>
    <xf numFmtId="0" fontId="57" fillId="0" borderId="0" xfId="77" applyFont="1" applyFill="1" applyAlignment="1"/>
    <xf numFmtId="3" fontId="56" fillId="0" borderId="0" xfId="77" applyNumberFormat="1" applyFont="1" applyFill="1" applyAlignment="1"/>
    <xf numFmtId="0" fontId="58" fillId="0" borderId="0" xfId="77" applyFont="1" applyFill="1" applyAlignment="1"/>
    <xf numFmtId="0" fontId="58" fillId="30" borderId="55" xfId="77" applyFont="1" applyFill="1" applyBorder="1" applyAlignment="1"/>
    <xf numFmtId="3" fontId="58" fillId="30" borderId="64" xfId="77" applyNumberFormat="1" applyFont="1" applyFill="1" applyBorder="1"/>
    <xf numFmtId="165" fontId="56" fillId="0" borderId="0" xfId="77" applyNumberFormat="1" applyFont="1" applyFill="1" applyAlignment="1"/>
    <xf numFmtId="0" fontId="60" fillId="0" borderId="55" xfId="77" applyFont="1" applyFill="1" applyBorder="1" applyAlignment="1"/>
    <xf numFmtId="3" fontId="60" fillId="0" borderId="64" xfId="77" applyNumberFormat="1" applyFont="1" applyFill="1" applyBorder="1"/>
    <xf numFmtId="0" fontId="60" fillId="0" borderId="55" xfId="77" applyFont="1" applyFill="1" applyBorder="1" applyAlignment="1">
      <alignment horizontal="left" indent="1"/>
    </xf>
    <xf numFmtId="0" fontId="60" fillId="0" borderId="55" xfId="77" applyFont="1" applyFill="1" applyBorder="1" applyAlignment="1">
      <alignment horizontal="left" indent="2"/>
    </xf>
    <xf numFmtId="0" fontId="60" fillId="0" borderId="55" xfId="77" applyFont="1" applyFill="1" applyBorder="1" applyAlignment="1">
      <alignment horizontal="left" vertical="center" indent="1"/>
    </xf>
    <xf numFmtId="3" fontId="60" fillId="0" borderId="64" xfId="77" applyNumberFormat="1" applyFont="1" applyFill="1" applyBorder="1" applyAlignment="1">
      <alignment horizontal="right"/>
    </xf>
    <xf numFmtId="0" fontId="60" fillId="0" borderId="56" xfId="77" applyFont="1" applyFill="1" applyBorder="1" applyAlignment="1">
      <alignment horizontal="left" vertical="center" indent="1"/>
    </xf>
    <xf numFmtId="3" fontId="60" fillId="0" borderId="66" xfId="77" applyNumberFormat="1" applyFont="1" applyFill="1" applyBorder="1"/>
    <xf numFmtId="0" fontId="47" fillId="0" borderId="71" xfId="75" applyFont="1" applyBorder="1" applyAlignment="1">
      <alignment vertical="center"/>
    </xf>
    <xf numFmtId="0" fontId="5" fillId="0" borderId="0" xfId="75" applyAlignment="1">
      <alignment vertical="center"/>
    </xf>
    <xf numFmtId="0" fontId="63" fillId="0" borderId="71" xfId="75" applyFont="1" applyBorder="1" applyAlignment="1">
      <alignment horizontal="left" vertical="center" wrapText="1"/>
    </xf>
    <xf numFmtId="0" fontId="67" fillId="33" borderId="71" xfId="75" applyFont="1" applyFill="1" applyBorder="1" applyAlignment="1">
      <alignment vertical="center" wrapText="1"/>
    </xf>
    <xf numFmtId="0" fontId="68" fillId="34" borderId="71" xfId="75" applyFont="1" applyFill="1" applyBorder="1" applyAlignment="1">
      <alignment horizontal="center" vertical="center"/>
    </xf>
    <xf numFmtId="0" fontId="69" fillId="33" borderId="71" xfId="75" applyFont="1" applyFill="1" applyBorder="1" applyAlignment="1">
      <alignment vertical="center" wrapText="1"/>
    </xf>
    <xf numFmtId="0" fontId="70" fillId="0" borderId="75" xfId="75" applyFont="1" applyBorder="1" applyAlignment="1">
      <alignment horizontal="left" vertical="center" wrapText="1"/>
    </xf>
    <xf numFmtId="4" fontId="47" fillId="0" borderId="76" xfId="75" applyNumberFormat="1" applyFont="1" applyBorder="1" applyAlignment="1">
      <alignment horizontal="right" vertical="center"/>
    </xf>
    <xf numFmtId="168" fontId="47" fillId="0" borderId="76" xfId="75" applyNumberFormat="1" applyFont="1" applyBorder="1" applyAlignment="1">
      <alignment horizontal="right" vertical="center"/>
    </xf>
    <xf numFmtId="0" fontId="71" fillId="0" borderId="0" xfId="75" applyFont="1" applyAlignment="1">
      <alignment vertical="center"/>
    </xf>
    <xf numFmtId="0" fontId="72" fillId="0" borderId="0" xfId="75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7" fillId="0" borderId="5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20" applyFont="1" applyAlignment="1">
      <alignment vertical="center"/>
    </xf>
    <xf numFmtId="0" fontId="7" fillId="0" borderId="0" xfId="18" applyFont="1" applyAlignment="1">
      <alignment vertical="center"/>
    </xf>
    <xf numFmtId="0" fontId="8" fillId="2" borderId="8" xfId="18" applyFont="1" applyFill="1" applyBorder="1" applyAlignment="1">
      <alignment horizontal="center" vertical="center"/>
    </xf>
    <xf numFmtId="0" fontId="8" fillId="2" borderId="1" xfId="18" applyFont="1" applyFill="1" applyBorder="1" applyAlignment="1">
      <alignment horizontal="center" vertical="center"/>
    </xf>
    <xf numFmtId="0" fontId="8" fillId="2" borderId="2" xfId="18" applyFont="1" applyFill="1" applyBorder="1" applyAlignment="1">
      <alignment horizontal="center" vertical="center"/>
    </xf>
    <xf numFmtId="0" fontId="8" fillId="2" borderId="0" xfId="18" applyFont="1" applyFill="1" applyAlignment="1">
      <alignment horizontal="center" vertical="center"/>
    </xf>
    <xf numFmtId="0" fontId="8" fillId="2" borderId="0" xfId="18" applyFont="1" applyFill="1" applyBorder="1" applyAlignment="1">
      <alignment horizontal="center" vertical="center"/>
    </xf>
    <xf numFmtId="0" fontId="8" fillId="2" borderId="9" xfId="18" applyFont="1" applyFill="1" applyBorder="1" applyAlignment="1">
      <alignment horizontal="center" vertical="center"/>
    </xf>
    <xf numFmtId="0" fontId="45" fillId="0" borderId="29" xfId="24" applyFont="1" applyBorder="1" applyAlignment="1">
      <alignment vertical="center"/>
    </xf>
    <xf numFmtId="0" fontId="45" fillId="0" borderId="30" xfId="24" applyFont="1" applyBorder="1" applyAlignment="1">
      <alignment vertical="center"/>
    </xf>
    <xf numFmtId="0" fontId="45" fillId="0" borderId="31" xfId="24" applyFont="1" applyBorder="1" applyAlignment="1">
      <alignment vertical="center"/>
    </xf>
    <xf numFmtId="0" fontId="14" fillId="0" borderId="0" xfId="24" applyFont="1" applyFill="1" applyBorder="1" applyAlignment="1">
      <alignment vertical="center"/>
    </xf>
    <xf numFmtId="0" fontId="11" fillId="0" borderId="0" xfId="24" applyFont="1" applyBorder="1" applyAlignment="1">
      <alignment vertical="center"/>
    </xf>
    <xf numFmtId="0" fontId="11" fillId="0" borderId="28" xfId="24" applyFont="1" applyBorder="1" applyAlignment="1">
      <alignment vertical="center"/>
    </xf>
    <xf numFmtId="0" fontId="13" fillId="7" borderId="29" xfId="24" applyFont="1" applyFill="1" applyBorder="1" applyAlignment="1">
      <alignment horizontal="center" vertical="center"/>
    </xf>
    <xf numFmtId="0" fontId="11" fillId="7" borderId="30" xfId="24" applyFont="1" applyFill="1" applyBorder="1" applyAlignment="1">
      <alignment horizontal="center" vertical="center"/>
    </xf>
    <xf numFmtId="0" fontId="11" fillId="7" borderId="31" xfId="24" applyFont="1" applyFill="1" applyBorder="1" applyAlignment="1">
      <alignment horizontal="center" vertical="center"/>
    </xf>
    <xf numFmtId="0" fontId="14" fillId="0" borderId="32" xfId="24" applyFont="1" applyBorder="1" applyAlignment="1">
      <alignment vertical="center"/>
    </xf>
    <xf numFmtId="0" fontId="59" fillId="0" borderId="67" xfId="77" applyFont="1" applyFill="1" applyBorder="1" applyAlignment="1">
      <alignment horizontal="center" vertical="center" wrapText="1"/>
    </xf>
    <xf numFmtId="0" fontId="59" fillId="0" borderId="70" xfId="77" applyFont="1" applyFill="1" applyBorder="1" applyAlignment="1">
      <alignment horizontal="center" vertical="center" wrapText="1"/>
    </xf>
    <xf numFmtId="0" fontId="59" fillId="0" borderId="54" xfId="77" applyFont="1" applyFill="1" applyBorder="1" applyAlignment="1">
      <alignment horizontal="left" vertical="center"/>
    </xf>
    <xf numFmtId="0" fontId="59" fillId="0" borderId="68" xfId="77" applyFont="1" applyFill="1" applyBorder="1" applyAlignment="1">
      <alignment horizontal="left" vertical="center"/>
    </xf>
    <xf numFmtId="0" fontId="59" fillId="0" borderId="62" xfId="77" applyFont="1" applyFill="1" applyBorder="1" applyAlignment="1">
      <alignment horizontal="center" vertical="center" wrapText="1"/>
    </xf>
    <xf numFmtId="0" fontId="59" fillId="0" borderId="69" xfId="77" applyFont="1" applyFill="1" applyBorder="1" applyAlignment="1">
      <alignment horizontal="center" vertical="center" wrapText="1"/>
    </xf>
    <xf numFmtId="0" fontId="68" fillId="34" borderId="72" xfId="75" applyFont="1" applyFill="1" applyBorder="1" applyAlignment="1">
      <alignment horizontal="center" vertical="center"/>
    </xf>
    <xf numFmtId="0" fontId="68" fillId="34" borderId="73" xfId="75" applyFont="1" applyFill="1" applyBorder="1" applyAlignment="1">
      <alignment horizontal="center" vertical="center"/>
    </xf>
    <xf numFmtId="0" fontId="64" fillId="32" borderId="72" xfId="75" applyFont="1" applyFill="1" applyBorder="1" applyAlignment="1">
      <alignment horizontal="right" vertical="center" wrapText="1"/>
    </xf>
    <xf numFmtId="0" fontId="64" fillId="32" borderId="73" xfId="75" applyFont="1" applyFill="1" applyBorder="1" applyAlignment="1">
      <alignment horizontal="right" vertical="center" wrapText="1"/>
    </xf>
    <xf numFmtId="0" fontId="66" fillId="32" borderId="72" xfId="75" applyFont="1" applyFill="1" applyBorder="1" applyAlignment="1">
      <alignment horizontal="center" vertical="center" wrapText="1"/>
    </xf>
    <xf numFmtId="0" fontId="66" fillId="32" borderId="74" xfId="75" applyFont="1" applyFill="1" applyBorder="1" applyAlignment="1">
      <alignment horizontal="center" vertical="center" wrapText="1"/>
    </xf>
    <xf numFmtId="0" fontId="66" fillId="32" borderId="73" xfId="75" applyFont="1" applyFill="1" applyBorder="1" applyAlignment="1">
      <alignment horizontal="center" vertical="center" wrapText="1"/>
    </xf>
    <xf numFmtId="0" fontId="65" fillId="32" borderId="72" xfId="75" applyFont="1" applyFill="1" applyBorder="1" applyAlignment="1">
      <alignment horizontal="center" vertical="center" wrapText="1"/>
    </xf>
    <xf numFmtId="0" fontId="65" fillId="32" borderId="74" xfId="75" applyFont="1" applyFill="1" applyBorder="1" applyAlignment="1">
      <alignment horizontal="center" vertical="center" wrapText="1"/>
    </xf>
    <xf numFmtId="0" fontId="65" fillId="32" borderId="73" xfId="75" applyFont="1" applyFill="1" applyBorder="1" applyAlignment="1">
      <alignment horizontal="center" vertical="center" wrapText="1"/>
    </xf>
    <xf numFmtId="0" fontId="64" fillId="31" borderId="72" xfId="75" applyFont="1" applyFill="1" applyBorder="1" applyAlignment="1">
      <alignment horizontal="right" vertical="center" wrapText="1"/>
    </xf>
    <xf numFmtId="0" fontId="64" fillId="31" borderId="73" xfId="75" applyFont="1" applyFill="1" applyBorder="1" applyAlignment="1">
      <alignment horizontal="right" vertical="center" wrapText="1"/>
    </xf>
    <xf numFmtId="0" fontId="65" fillId="31" borderId="72" xfId="75" applyFont="1" applyFill="1" applyBorder="1" applyAlignment="1">
      <alignment vertical="center" wrapText="1"/>
    </xf>
    <xf numFmtId="0" fontId="65" fillId="31" borderId="74" xfId="75" applyFont="1" applyFill="1" applyBorder="1" applyAlignment="1">
      <alignment vertical="center" wrapText="1"/>
    </xf>
    <xf numFmtId="0" fontId="65" fillId="31" borderId="73" xfId="75" applyFont="1" applyFill="1" applyBorder="1" applyAlignment="1">
      <alignment vertical="center" wrapText="1"/>
    </xf>
    <xf numFmtId="0" fontId="74" fillId="0" borderId="0" xfId="77" applyFont="1" applyFill="1" applyAlignment="1"/>
    <xf numFmtId="0" fontId="75" fillId="0" borderId="0" xfId="77" applyFont="1" applyFill="1" applyAlignment="1">
      <alignment vertical="center"/>
    </xf>
    <xf numFmtId="0" fontId="77" fillId="0" borderId="0" xfId="77" applyFont="1" applyFill="1" applyAlignment="1">
      <alignment horizontal="center"/>
    </xf>
    <xf numFmtId="0" fontId="74" fillId="0" borderId="0" xfId="77" applyFont="1" applyFill="1" applyAlignment="1">
      <alignment horizontal="center"/>
    </xf>
    <xf numFmtId="3" fontId="74" fillId="0" borderId="0" xfId="77" applyNumberFormat="1" applyFont="1" applyFill="1" applyAlignment="1"/>
    <xf numFmtId="0" fontId="78" fillId="0" borderId="0" xfId="75" applyFont="1" applyFill="1" applyAlignment="1">
      <alignment vertical="center"/>
    </xf>
    <xf numFmtId="0" fontId="79" fillId="0" borderId="0" xfId="75" applyFont="1" applyFill="1" applyAlignment="1">
      <alignment vertical="center"/>
    </xf>
    <xf numFmtId="169" fontId="80" fillId="0" borderId="0" xfId="75" applyNumberFormat="1" applyFont="1" applyFill="1" applyBorder="1" applyAlignment="1">
      <alignment horizontal="right" vertical="center"/>
    </xf>
    <xf numFmtId="10" fontId="80" fillId="0" borderId="0" xfId="74" applyNumberFormat="1" applyFont="1" applyFill="1" applyBorder="1" applyAlignment="1">
      <alignment horizontal="right" vertical="center"/>
    </xf>
    <xf numFmtId="0" fontId="81" fillId="0" borderId="0" xfId="75" applyFont="1" applyFill="1" applyBorder="1" applyAlignment="1">
      <alignment vertical="center" wrapText="1"/>
    </xf>
    <xf numFmtId="0" fontId="82" fillId="0" borderId="0" xfId="75" applyFont="1" applyFill="1" applyBorder="1" applyAlignment="1">
      <alignment horizontal="center" vertical="center"/>
    </xf>
    <xf numFmtId="0" fontId="83" fillId="0" borderId="0" xfId="75" applyFont="1" applyFill="1" applyBorder="1" applyAlignment="1">
      <alignment horizontal="left" vertical="center" wrapText="1"/>
    </xf>
    <xf numFmtId="4" fontId="84" fillId="0" borderId="0" xfId="75" applyNumberFormat="1" applyFont="1" applyFill="1" applyBorder="1" applyAlignment="1">
      <alignment horizontal="right" vertical="center"/>
    </xf>
    <xf numFmtId="169" fontId="84" fillId="0" borderId="0" xfId="75" applyNumberFormat="1" applyFont="1" applyFill="1" applyBorder="1" applyAlignment="1">
      <alignment horizontal="right" vertical="center"/>
    </xf>
    <xf numFmtId="168" fontId="84" fillId="0" borderId="0" xfId="75" applyNumberFormat="1" applyFont="1" applyFill="1" applyBorder="1" applyAlignment="1">
      <alignment horizontal="right" vertical="center"/>
    </xf>
    <xf numFmtId="0" fontId="85" fillId="0" borderId="0" xfId="75" applyFont="1" applyAlignment="1">
      <alignment horizontal="left" vertical="center"/>
    </xf>
    <xf numFmtId="0" fontId="86" fillId="0" borderId="0" xfId="19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4" xfId="18" applyFont="1" applyFill="1" applyBorder="1" applyAlignment="1">
      <alignment vertical="center"/>
    </xf>
    <xf numFmtId="2" fontId="11" fillId="0" borderId="4" xfId="18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11" xfId="18" applyFont="1" applyFill="1" applyBorder="1" applyAlignment="1">
      <alignment vertical="center"/>
    </xf>
    <xf numFmtId="2" fontId="11" fillId="0" borderId="5" xfId="18" applyNumberFormat="1" applyFont="1" applyFill="1" applyBorder="1" applyAlignment="1">
      <alignment horizontal="right" vertical="center"/>
    </xf>
    <xf numFmtId="2" fontId="11" fillId="0" borderId="11" xfId="18" applyNumberFormat="1" applyFont="1" applyFill="1" applyBorder="1" applyAlignment="1">
      <alignment horizontal="right" vertical="center"/>
    </xf>
    <xf numFmtId="0" fontId="11" fillId="0" borderId="0" xfId="18" applyFont="1" applyFill="1" applyBorder="1" applyAlignment="1">
      <alignment vertical="center"/>
    </xf>
    <xf numFmtId="0" fontId="11" fillId="0" borderId="6" xfId="18" applyFont="1" applyFill="1" applyBorder="1" applyAlignment="1">
      <alignment vertical="center"/>
    </xf>
    <xf numFmtId="2" fontId="11" fillId="0" borderId="22" xfId="18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165" fontId="19" fillId="0" borderId="0" xfId="0" applyNumberFormat="1" applyFont="1" applyFill="1" applyAlignment="1">
      <alignment horizontal="right" vertical="center"/>
    </xf>
    <xf numFmtId="165" fontId="19" fillId="0" borderId="14" xfId="0" applyNumberFormat="1" applyFont="1" applyFill="1" applyBorder="1" applyAlignment="1">
      <alignment horizontal="right" vertical="center"/>
    </xf>
    <xf numFmtId="165" fontId="19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justify" vertical="center"/>
    </xf>
    <xf numFmtId="165" fontId="11" fillId="0" borderId="0" xfId="0" applyNumberFormat="1" applyFont="1" applyFill="1" applyAlignment="1">
      <alignment horizontal="right" vertical="center"/>
    </xf>
    <xf numFmtId="165" fontId="11" fillId="0" borderId="14" xfId="0" applyNumberFormat="1" applyFont="1" applyFill="1" applyBorder="1" applyAlignment="1">
      <alignment horizontal="right" vertical="center"/>
    </xf>
    <xf numFmtId="165" fontId="11" fillId="0" borderId="15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justify" vertical="center"/>
    </xf>
    <xf numFmtId="165" fontId="11" fillId="0" borderId="16" xfId="0" applyNumberFormat="1" applyFont="1" applyFill="1" applyBorder="1" applyAlignment="1">
      <alignment horizontal="right" vertical="center"/>
    </xf>
    <xf numFmtId="165" fontId="11" fillId="0" borderId="17" xfId="0" applyNumberFormat="1" applyFont="1" applyFill="1" applyBorder="1" applyAlignment="1">
      <alignment horizontal="right" vertical="center"/>
    </xf>
    <xf numFmtId="165" fontId="11" fillId="0" borderId="18" xfId="0" applyNumberFormat="1" applyFont="1" applyFill="1" applyBorder="1" applyAlignment="1">
      <alignment horizontal="right" vertical="center"/>
    </xf>
    <xf numFmtId="0" fontId="11" fillId="0" borderId="0" xfId="23" applyFont="1" applyFill="1" applyAlignment="1">
      <alignment horizontal="left" vertical="center"/>
    </xf>
    <xf numFmtId="0" fontId="19" fillId="0" borderId="0" xfId="0" applyFont="1" applyFill="1" applyAlignment="1" applyProtection="1">
      <alignment vertical="center"/>
    </xf>
    <xf numFmtId="165" fontId="19" fillId="0" borderId="4" xfId="0" applyNumberFormat="1" applyFont="1" applyFill="1" applyBorder="1" applyAlignment="1" applyProtection="1">
      <alignment horizontal="center" vertical="center"/>
    </xf>
    <xf numFmtId="165" fontId="19" fillId="0" borderId="19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11" fillId="0" borderId="19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165" fontId="11" fillId="0" borderId="5" xfId="0" applyNumberFormat="1" applyFont="1" applyFill="1" applyBorder="1" applyAlignment="1" applyProtection="1">
      <alignment horizontal="center" vertical="center"/>
    </xf>
    <xf numFmtId="165" fontId="11" fillId="0" borderId="23" xfId="0" applyNumberFormat="1" applyFont="1" applyFill="1" applyBorder="1" applyAlignment="1" applyProtection="1">
      <alignment horizontal="right" vertical="center"/>
    </xf>
    <xf numFmtId="0" fontId="45" fillId="0" borderId="0" xfId="20" applyFont="1" applyFill="1" applyAlignment="1">
      <alignment vertical="center"/>
    </xf>
    <xf numFmtId="10" fontId="45" fillId="0" borderId="0" xfId="21" applyNumberFormat="1" applyFont="1" applyFill="1" applyAlignment="1">
      <alignment horizontal="right" vertical="center"/>
    </xf>
    <xf numFmtId="0" fontId="11" fillId="0" borderId="0" xfId="20" applyFont="1" applyFill="1" applyAlignment="1">
      <alignment vertical="center"/>
    </xf>
    <xf numFmtId="10" fontId="11" fillId="0" borderId="0" xfId="21" applyNumberFormat="1" applyFont="1" applyFill="1" applyAlignment="1">
      <alignment horizontal="right" vertical="center"/>
    </xf>
    <xf numFmtId="0" fontId="11" fillId="0" borderId="20" xfId="3" applyFont="1" applyFill="1" applyBorder="1" applyAlignment="1" applyProtection="1">
      <alignment vertical="center"/>
    </xf>
    <xf numFmtId="166" fontId="11" fillId="0" borderId="20" xfId="3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167" fontId="11" fillId="0" borderId="4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left" vertical="center"/>
    </xf>
    <xf numFmtId="3" fontId="11" fillId="0" borderId="22" xfId="0" applyNumberFormat="1" applyFont="1" applyFill="1" applyBorder="1" applyAlignment="1">
      <alignment horizontal="right" vertical="center"/>
    </xf>
    <xf numFmtId="167" fontId="11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53" fillId="0" borderId="20" xfId="3" applyFont="1" applyFill="1" applyBorder="1" applyAlignment="1" applyProtection="1">
      <alignment vertical="center"/>
    </xf>
    <xf numFmtId="167" fontId="53" fillId="0" borderId="20" xfId="4" applyNumberFormat="1" applyFont="1" applyFill="1" applyBorder="1" applyAlignment="1" applyProtection="1">
      <alignment horizontal="right" vertical="center"/>
    </xf>
    <xf numFmtId="0" fontId="11" fillId="0" borderId="27" xfId="24" applyFont="1" applyBorder="1" applyAlignment="1">
      <alignment vertical="center"/>
    </xf>
    <xf numFmtId="0" fontId="62" fillId="0" borderId="55" xfId="77" applyFont="1" applyFill="1" applyBorder="1" applyAlignment="1">
      <alignment horizontal="left" indent="2"/>
    </xf>
    <xf numFmtId="3" fontId="62" fillId="0" borderId="64" xfId="77" applyNumberFormat="1" applyFont="1" applyFill="1" applyBorder="1"/>
    <xf numFmtId="0" fontId="62" fillId="0" borderId="55" xfId="77" applyFont="1" applyFill="1" applyBorder="1" applyAlignment="1">
      <alignment horizontal="left" indent="3"/>
    </xf>
    <xf numFmtId="9" fontId="60" fillId="0" borderId="55" xfId="78" applyFont="1" applyFill="1" applyBorder="1" applyAlignment="1"/>
    <xf numFmtId="0" fontId="87" fillId="34" borderId="71" xfId="75" applyFont="1" applyFill="1" applyBorder="1" applyAlignment="1">
      <alignment horizontal="center" vertical="center"/>
    </xf>
    <xf numFmtId="169" fontId="48" fillId="0" borderId="76" xfId="75" applyNumberFormat="1" applyFont="1" applyBorder="1" applyAlignment="1">
      <alignment horizontal="right" vertical="center"/>
    </xf>
    <xf numFmtId="0" fontId="5" fillId="0" borderId="0" xfId="75" applyFont="1" applyAlignment="1">
      <alignment vertical="center"/>
    </xf>
    <xf numFmtId="0" fontId="70" fillId="35" borderId="75" xfId="75" applyFont="1" applyFill="1" applyBorder="1" applyAlignment="1">
      <alignment horizontal="left" vertical="center" wrapText="1"/>
    </xf>
    <xf numFmtId="4" fontId="47" fillId="36" borderId="76" xfId="75" applyNumberFormat="1" applyFont="1" applyFill="1" applyBorder="1" applyAlignment="1">
      <alignment horizontal="right" vertical="center"/>
    </xf>
    <xf numFmtId="169" fontId="47" fillId="36" borderId="76" xfId="75" applyNumberFormat="1" applyFont="1" applyFill="1" applyBorder="1" applyAlignment="1">
      <alignment horizontal="right" vertical="center"/>
    </xf>
    <xf numFmtId="168" fontId="47" fillId="36" borderId="76" xfId="75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18" applyFont="1" applyFill="1" applyBorder="1" applyAlignment="1">
      <alignment horizontal="right" vertical="center"/>
    </xf>
    <xf numFmtId="0" fontId="19" fillId="0" borderId="0" xfId="2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16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3" fillId="0" borderId="0" xfId="0" applyFont="1" applyAlignment="1">
      <alignment horizontal="center" vertical="center"/>
    </xf>
    <xf numFmtId="10" fontId="11" fillId="0" borderId="0" xfId="74" applyNumberFormat="1" applyFont="1" applyAlignment="1">
      <alignment horizontal="right" vertical="center"/>
    </xf>
    <xf numFmtId="169" fontId="11" fillId="0" borderId="0" xfId="0" applyNumberFormat="1" applyFont="1" applyAlignment="1">
      <alignment vertical="center"/>
    </xf>
    <xf numFmtId="10" fontId="12" fillId="0" borderId="0" xfId="74" applyNumberFormat="1" applyFont="1"/>
    <xf numFmtId="10" fontId="12" fillId="0" borderId="0" xfId="0" applyNumberFormat="1" applyFont="1"/>
  </cellXfs>
  <cellStyles count="79"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Čiarka 2" xfId="15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yperlink 2" xfId="58"/>
    <cellStyle name="Hyperlink 3" xfId="59"/>
    <cellStyle name="Hyperlink 4" xfId="60"/>
    <cellStyle name="Hyperlink 5" xfId="61"/>
    <cellStyle name="Hypertextové prepojenie" xfId="23" builtinId="8"/>
    <cellStyle name="Hypertextové prepojenie 2" xfId="76"/>
    <cellStyle name="Check Cell" xfId="62"/>
    <cellStyle name="Input" xfId="63"/>
    <cellStyle name="Linked Cell" xfId="64"/>
    <cellStyle name="Neutral" xfId="65"/>
    <cellStyle name="Normal 2" xfId="7"/>
    <cellStyle name="Normal 3" xfId="66"/>
    <cellStyle name="Normal 4" xfId="67"/>
    <cellStyle name="Normal_be" xfId="25"/>
    <cellStyle name="Normálna 2 2" xfId="8"/>
    <cellStyle name="Normálna 5" xfId="18"/>
    <cellStyle name="normálne" xfId="0" builtinId="0"/>
    <cellStyle name="normálne 10" xfId="24"/>
    <cellStyle name="normálne 11" xfId="75"/>
    <cellStyle name="normálne 12" xfId="77"/>
    <cellStyle name="Normálne 2" xfId="3"/>
    <cellStyle name="normálne 2 3" xfId="9"/>
    <cellStyle name="normálne 2 3 2" xfId="12"/>
    <cellStyle name="Normálne 3" xfId="5"/>
    <cellStyle name="Normálne 3 2" xfId="17"/>
    <cellStyle name="Normálne 4" xfId="10"/>
    <cellStyle name="Normálne 4 2" xfId="16"/>
    <cellStyle name="Normálne 5" xfId="11"/>
    <cellStyle name="Normálne 6" xfId="19"/>
    <cellStyle name="Normálne 7" xfId="20"/>
    <cellStyle name="Normálne 8" xfId="22"/>
    <cellStyle name="normálne 9" xfId="1"/>
    <cellStyle name="Note" xfId="68"/>
    <cellStyle name="Output" xfId="69"/>
    <cellStyle name="percentá" xfId="74" builtinId="5"/>
    <cellStyle name="Percentá 2" xfId="4"/>
    <cellStyle name="Percentá 3" xfId="6"/>
    <cellStyle name="Percentá 3 2" xfId="14"/>
    <cellStyle name="Percentá 4" xfId="13"/>
    <cellStyle name="Percentá 5" xfId="21"/>
    <cellStyle name="percentá 6" xfId="2"/>
    <cellStyle name="percentá 7" xfId="78"/>
    <cellStyle name="Standard 2_MASTER FILE XLS 2012 pensions chapter Ageing report tables graphs" xfId="70"/>
    <cellStyle name="Title" xfId="71"/>
    <cellStyle name="Total" xfId="72"/>
    <cellStyle name="Warning Text" xfId="73"/>
  </cellStyles>
  <dxfs count="1">
    <dxf>
      <fill>
        <patternFill>
          <bgColor rgb="FF13B5EA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SHA&amp;Coords=%5bCOU%5d.%5bCZE%5d&amp;ShowOnWeb=true&amp;Lang=en" TargetMode="External"/><Relationship Id="rId2" Type="http://schemas.openxmlformats.org/officeDocument/2006/relationships/hyperlink" Target="http://stats.oecd.org/OECDStat_Metadata/ShowMetadata.ashx?Dataset=SHA&amp;Coords=%5bUNI%5d.%5bVRPPPR%5d&amp;ShowOnWeb=true&amp;Lang=en" TargetMode="External"/><Relationship Id="rId1" Type="http://schemas.openxmlformats.org/officeDocument/2006/relationships/hyperlink" Target="http://stats.oecd.org/OECDStat_Metadata/ShowMetadata.ashx?Dataset=SHA&amp;ShowOnWeb=true&amp;Lang=en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stats.oecd.org/" TargetMode="External"/><Relationship Id="rId4" Type="http://schemas.openxmlformats.org/officeDocument/2006/relationships/hyperlink" Target="http://stats.oecd.org/OECDStat_Metadata/ShowMetadata.ashx?Dataset=SHA&amp;Coords=%5bCOU%5d.%5bSVK%5d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6"/>
  <sheetViews>
    <sheetView tabSelected="1" zoomScaleNormal="100" workbookViewId="0">
      <pane xSplit="1" topLeftCell="B1" activePane="topRight" state="frozen"/>
      <selection pane="topRight"/>
    </sheetView>
  </sheetViews>
  <sheetFormatPr defaultRowHeight="12.75"/>
  <cols>
    <col min="1" max="1" width="14.7109375" style="14" customWidth="1"/>
    <col min="2" max="2" width="38.7109375" style="3" customWidth="1"/>
    <col min="3" max="54" width="10.7109375" style="3" customWidth="1"/>
    <col min="55" max="16384" width="9.140625" style="3"/>
  </cols>
  <sheetData>
    <row r="1" spans="1:54" ht="15" customHeight="1">
      <c r="A1" s="24" t="s">
        <v>44</v>
      </c>
      <c r="B1" s="217" t="s">
        <v>0</v>
      </c>
      <c r="C1" s="217"/>
      <c r="D1" s="217"/>
      <c r="E1" s="217"/>
      <c r="F1" s="217"/>
      <c r="G1" s="217"/>
      <c r="H1" s="217"/>
      <c r="I1" s="217"/>
      <c r="J1" s="217"/>
      <c r="K1" s="217"/>
    </row>
    <row r="2" spans="1:54" ht="15" customHeight="1">
      <c r="B2" s="218" t="s">
        <v>1</v>
      </c>
      <c r="C2" s="219" t="s">
        <v>2</v>
      </c>
      <c r="D2" s="220" t="s">
        <v>3</v>
      </c>
      <c r="E2" s="221"/>
      <c r="F2" s="221"/>
      <c r="G2" s="222"/>
      <c r="H2" s="1"/>
      <c r="I2" s="222" t="s">
        <v>4</v>
      </c>
      <c r="J2" s="221"/>
      <c r="K2" s="223"/>
    </row>
    <row r="3" spans="1:54" ht="15" customHeight="1">
      <c r="B3" s="218"/>
      <c r="C3" s="219"/>
      <c r="D3" s="220" t="s">
        <v>5</v>
      </c>
      <c r="E3" s="221"/>
      <c r="F3" s="221"/>
      <c r="G3" s="222"/>
      <c r="H3" s="1"/>
      <c r="I3" s="222"/>
      <c r="J3" s="221"/>
      <c r="K3" s="223"/>
    </row>
    <row r="4" spans="1:54" ht="15" customHeight="1">
      <c r="B4" s="5"/>
      <c r="C4" s="2">
        <v>2012</v>
      </c>
      <c r="D4" s="149" t="s">
        <v>6</v>
      </c>
      <c r="E4" s="149">
        <v>2014</v>
      </c>
      <c r="F4" s="149">
        <v>2015</v>
      </c>
      <c r="G4" s="150">
        <v>2016</v>
      </c>
      <c r="H4" s="1">
        <v>2017</v>
      </c>
      <c r="I4" s="149">
        <v>2018</v>
      </c>
      <c r="J4" s="149">
        <v>2030</v>
      </c>
      <c r="K4" s="151">
        <v>2063</v>
      </c>
    </row>
    <row r="5" spans="1:54" s="275" customFormat="1" ht="15" customHeight="1">
      <c r="A5" s="272"/>
      <c r="B5" s="273" t="s">
        <v>7</v>
      </c>
      <c r="C5" s="274">
        <v>1.8</v>
      </c>
      <c r="D5" s="165">
        <v>0.9</v>
      </c>
      <c r="E5" s="165">
        <v>2.2999999999999998</v>
      </c>
      <c r="F5" s="165">
        <v>3</v>
      </c>
      <c r="G5" s="167">
        <v>3.2</v>
      </c>
      <c r="H5" s="274">
        <v>3.4</v>
      </c>
      <c r="I5" s="165">
        <v>3.2</v>
      </c>
      <c r="J5" s="165">
        <v>1.8815355498622999</v>
      </c>
      <c r="K5" s="165">
        <v>1</v>
      </c>
    </row>
    <row r="6" spans="1:54" s="275" customFormat="1" ht="15" customHeight="1">
      <c r="A6" s="272"/>
      <c r="B6" s="273" t="s">
        <v>8</v>
      </c>
      <c r="C6" s="274">
        <v>3.6</v>
      </c>
      <c r="D6" s="165">
        <v>1.4</v>
      </c>
      <c r="E6" s="165">
        <v>0.8</v>
      </c>
      <c r="F6" s="165">
        <v>2.1</v>
      </c>
      <c r="G6" s="167">
        <v>2.2999999999999998</v>
      </c>
      <c r="H6" s="274">
        <v>2.4</v>
      </c>
      <c r="I6" s="165">
        <v>2</v>
      </c>
      <c r="J6" s="165">
        <v>2</v>
      </c>
      <c r="K6" s="165">
        <v>2</v>
      </c>
    </row>
    <row r="7" spans="1:54" s="275" customFormat="1" ht="15" customHeight="1">
      <c r="A7" s="272"/>
      <c r="B7" s="273" t="s">
        <v>9</v>
      </c>
      <c r="C7" s="274">
        <v>2.4</v>
      </c>
      <c r="D7" s="165">
        <v>2.4</v>
      </c>
      <c r="E7" s="165">
        <v>2.5</v>
      </c>
      <c r="F7" s="165">
        <v>3.5</v>
      </c>
      <c r="G7" s="167">
        <v>4.0999999999999996</v>
      </c>
      <c r="H7" s="274">
        <v>4.5</v>
      </c>
      <c r="I7" s="165">
        <v>5</v>
      </c>
      <c r="J7" s="165">
        <v>4</v>
      </c>
      <c r="K7" s="165">
        <v>3.5</v>
      </c>
    </row>
    <row r="8" spans="1:54" s="275" customFormat="1" ht="15" customHeight="1">
      <c r="A8" s="272"/>
      <c r="B8" s="273" t="s">
        <v>10</v>
      </c>
      <c r="C8" s="274">
        <v>-1.2</v>
      </c>
      <c r="D8" s="165">
        <v>1</v>
      </c>
      <c r="E8" s="165">
        <v>1.7</v>
      </c>
      <c r="F8" s="165">
        <v>1.5</v>
      </c>
      <c r="G8" s="167">
        <v>1.8</v>
      </c>
      <c r="H8" s="274">
        <v>2.1</v>
      </c>
      <c r="I8" s="165">
        <v>3</v>
      </c>
      <c r="J8" s="165">
        <v>2</v>
      </c>
      <c r="K8" s="165">
        <v>1.5</v>
      </c>
    </row>
    <row r="9" spans="1:54" s="275" customFormat="1" ht="15" customHeight="1" thickBot="1">
      <c r="A9" s="272"/>
      <c r="B9" s="276" t="s">
        <v>11</v>
      </c>
      <c r="C9" s="277">
        <v>0.1</v>
      </c>
      <c r="D9" s="166">
        <v>-0.8</v>
      </c>
      <c r="E9" s="166">
        <v>0.3</v>
      </c>
      <c r="F9" s="166">
        <v>0.6</v>
      </c>
      <c r="G9" s="166">
        <v>0.7</v>
      </c>
      <c r="H9" s="278">
        <v>0.9</v>
      </c>
      <c r="I9" s="166">
        <v>0.2</v>
      </c>
      <c r="J9" s="166">
        <v>-0.1</v>
      </c>
      <c r="K9" s="166">
        <v>-0.5</v>
      </c>
    </row>
    <row r="10" spans="1:54" ht="15" customHeight="1">
      <c r="B10" s="271" t="s">
        <v>12</v>
      </c>
      <c r="C10" s="271"/>
      <c r="D10" s="271"/>
      <c r="E10" s="271"/>
      <c r="F10" s="271"/>
      <c r="G10" s="271"/>
      <c r="H10" s="271"/>
      <c r="I10" s="83"/>
      <c r="J10" s="83"/>
      <c r="K10" s="83"/>
    </row>
    <row r="11" spans="1:54" ht="15" customHeight="1">
      <c r="B11" s="92" t="s">
        <v>40</v>
      </c>
      <c r="C11" s="91"/>
      <c r="D11" s="91"/>
      <c r="E11" s="91"/>
      <c r="F11" s="91"/>
      <c r="G11" s="91"/>
      <c r="H11" s="91"/>
      <c r="I11" s="92"/>
      <c r="J11" s="92"/>
      <c r="K11" s="92"/>
    </row>
    <row r="12" spans="1:54" s="17" customFormat="1" ht="15" customHeight="1">
      <c r="A12" s="25" t="s">
        <v>39</v>
      </c>
      <c r="B12" s="6"/>
      <c r="C12" s="150">
        <v>2012</v>
      </c>
      <c r="D12" s="15">
        <v>2013</v>
      </c>
      <c r="E12" s="15">
        <v>2014</v>
      </c>
      <c r="F12" s="15">
        <v>2015</v>
      </c>
      <c r="G12" s="15">
        <v>2016</v>
      </c>
      <c r="H12" s="15">
        <v>2017</v>
      </c>
      <c r="I12" s="15">
        <v>2018</v>
      </c>
      <c r="J12" s="16">
        <v>2019</v>
      </c>
      <c r="K12" s="16">
        <v>2020</v>
      </c>
      <c r="L12" s="16">
        <v>2021</v>
      </c>
      <c r="M12" s="16">
        <v>2022</v>
      </c>
      <c r="N12" s="16">
        <v>2023</v>
      </c>
      <c r="O12" s="16">
        <v>2024</v>
      </c>
      <c r="P12" s="16">
        <v>2025</v>
      </c>
      <c r="Q12" s="16">
        <v>2026</v>
      </c>
      <c r="R12" s="16">
        <v>2027</v>
      </c>
      <c r="S12" s="16">
        <v>2028</v>
      </c>
      <c r="T12" s="16">
        <v>2029</v>
      </c>
      <c r="U12" s="16">
        <v>2030</v>
      </c>
      <c r="V12" s="16">
        <v>2031</v>
      </c>
      <c r="W12" s="16">
        <v>2032</v>
      </c>
      <c r="X12" s="16">
        <v>2033</v>
      </c>
      <c r="Y12" s="16">
        <v>2034</v>
      </c>
      <c r="Z12" s="16">
        <v>2035</v>
      </c>
      <c r="AA12" s="16">
        <v>2036</v>
      </c>
      <c r="AB12" s="16">
        <v>2037</v>
      </c>
      <c r="AC12" s="16">
        <v>2038</v>
      </c>
      <c r="AD12" s="16">
        <v>2039</v>
      </c>
      <c r="AE12" s="16">
        <v>2040</v>
      </c>
      <c r="AF12" s="16">
        <v>2041</v>
      </c>
      <c r="AG12" s="16">
        <v>2042</v>
      </c>
      <c r="AH12" s="16">
        <v>2043</v>
      </c>
      <c r="AI12" s="16">
        <v>2044</v>
      </c>
      <c r="AJ12" s="16">
        <v>2045</v>
      </c>
      <c r="AK12" s="16">
        <v>2046</v>
      </c>
      <c r="AL12" s="16">
        <v>2047</v>
      </c>
      <c r="AM12" s="16">
        <v>2048</v>
      </c>
      <c r="AN12" s="16">
        <v>2049</v>
      </c>
      <c r="AO12" s="16">
        <v>2050</v>
      </c>
      <c r="AP12" s="16">
        <v>2051</v>
      </c>
      <c r="AQ12" s="16">
        <v>2052</v>
      </c>
      <c r="AR12" s="16">
        <v>2053</v>
      </c>
      <c r="AS12" s="16">
        <v>2054</v>
      </c>
      <c r="AT12" s="16">
        <v>2055</v>
      </c>
      <c r="AU12" s="16">
        <v>2056</v>
      </c>
      <c r="AV12" s="16">
        <v>2057</v>
      </c>
      <c r="AW12" s="16">
        <v>2058</v>
      </c>
      <c r="AX12" s="16">
        <v>2059</v>
      </c>
      <c r="AY12" s="16">
        <v>2060</v>
      </c>
      <c r="AZ12" s="16">
        <v>2061</v>
      </c>
      <c r="BA12" s="16">
        <v>2062</v>
      </c>
      <c r="BB12" s="16">
        <v>2063</v>
      </c>
    </row>
    <row r="13" spans="1:54" s="275" customFormat="1" ht="15" customHeight="1">
      <c r="A13" s="272"/>
      <c r="B13" s="279" t="s">
        <v>7</v>
      </c>
      <c r="C13" s="167">
        <v>1.8</v>
      </c>
      <c r="D13" s="167">
        <v>0.9</v>
      </c>
      <c r="E13" s="167">
        <v>2.2999999999999998</v>
      </c>
      <c r="F13" s="167">
        <v>3</v>
      </c>
      <c r="G13" s="167">
        <v>3.2</v>
      </c>
      <c r="H13" s="167">
        <v>3.4</v>
      </c>
      <c r="I13" s="167">
        <v>3.2</v>
      </c>
      <c r="J13" s="165">
        <v>3.0901279624885252</v>
      </c>
      <c r="K13" s="165">
        <v>2.9802559249770502</v>
      </c>
      <c r="L13" s="165">
        <v>2.8703838874655752</v>
      </c>
      <c r="M13" s="165">
        <v>2.7605118499541001</v>
      </c>
      <c r="N13" s="165">
        <v>2.6506398124426251</v>
      </c>
      <c r="O13" s="165">
        <v>2.5407677749311501</v>
      </c>
      <c r="P13" s="165">
        <v>2.4308957374196751</v>
      </c>
      <c r="Q13" s="165">
        <v>2.3210236999082001</v>
      </c>
      <c r="R13" s="165">
        <v>2.2111516623967251</v>
      </c>
      <c r="S13" s="165">
        <v>2.1012796248852501</v>
      </c>
      <c r="T13" s="165">
        <v>1.9914075873737747</v>
      </c>
      <c r="U13" s="165">
        <v>1.8815355498622999</v>
      </c>
      <c r="V13" s="165">
        <v>1.8548223513816242</v>
      </c>
      <c r="W13" s="165">
        <v>1.8281091529009483</v>
      </c>
      <c r="X13" s="165">
        <v>1.8013959544202724</v>
      </c>
      <c r="Y13" s="165">
        <v>1.774682755939597</v>
      </c>
      <c r="Z13" s="165">
        <v>1.7479695574589211</v>
      </c>
      <c r="AA13" s="165">
        <v>1.7212563589782455</v>
      </c>
      <c r="AB13" s="165">
        <v>1.6945431604975696</v>
      </c>
      <c r="AC13" s="165">
        <v>1.6678299620168939</v>
      </c>
      <c r="AD13" s="165">
        <v>1.641116763536218</v>
      </c>
      <c r="AE13" s="165">
        <v>1.6144035650555424</v>
      </c>
      <c r="AF13" s="165">
        <v>1.5876903665748665</v>
      </c>
      <c r="AG13" s="165">
        <v>1.5609771680941908</v>
      </c>
      <c r="AH13" s="165">
        <v>1.534263969613515</v>
      </c>
      <c r="AI13" s="165">
        <v>1.5075507711328395</v>
      </c>
      <c r="AJ13" s="165">
        <v>1.4808375726521634</v>
      </c>
      <c r="AK13" s="165">
        <v>1.4541243741714878</v>
      </c>
      <c r="AL13" s="165">
        <v>1.4274111756908121</v>
      </c>
      <c r="AM13" s="165">
        <v>1.4006979772101362</v>
      </c>
      <c r="AN13" s="165">
        <v>1.3739847787294606</v>
      </c>
      <c r="AO13" s="165">
        <v>1.3472715802487847</v>
      </c>
      <c r="AP13" s="165">
        <v>1.320558381768109</v>
      </c>
      <c r="AQ13" s="165">
        <v>1.2938451832874334</v>
      </c>
      <c r="AR13" s="165">
        <v>1.2671319848067575</v>
      </c>
      <c r="AS13" s="165">
        <v>1.2404187863260816</v>
      </c>
      <c r="AT13" s="165">
        <v>1.2137055878454062</v>
      </c>
      <c r="AU13" s="165">
        <v>1.1869923893647303</v>
      </c>
      <c r="AV13" s="165">
        <v>1.1602791908840546</v>
      </c>
      <c r="AW13" s="165">
        <v>1.1335659924033787</v>
      </c>
      <c r="AX13" s="165">
        <v>1.1068527939227031</v>
      </c>
      <c r="AY13" s="165">
        <v>1.0801395954420272</v>
      </c>
      <c r="AZ13" s="165">
        <v>1.0534263969613515</v>
      </c>
      <c r="BA13" s="165">
        <v>1.0267131984806759</v>
      </c>
      <c r="BB13" s="165">
        <v>1</v>
      </c>
    </row>
    <row r="14" spans="1:54" s="275" customFormat="1" ht="15" customHeight="1">
      <c r="A14" s="272"/>
      <c r="B14" s="279" t="s">
        <v>8</v>
      </c>
      <c r="C14" s="167">
        <v>3.6</v>
      </c>
      <c r="D14" s="167">
        <v>1.4</v>
      </c>
      <c r="E14" s="167">
        <v>0.8</v>
      </c>
      <c r="F14" s="167">
        <v>2.1</v>
      </c>
      <c r="G14" s="167">
        <v>2.2999999999999998</v>
      </c>
      <c r="H14" s="167">
        <v>2.4</v>
      </c>
      <c r="I14" s="167">
        <v>2</v>
      </c>
      <c r="J14" s="165">
        <v>2</v>
      </c>
      <c r="K14" s="165">
        <v>2</v>
      </c>
      <c r="L14" s="165">
        <v>2</v>
      </c>
      <c r="M14" s="165">
        <v>2</v>
      </c>
      <c r="N14" s="165">
        <v>2</v>
      </c>
      <c r="O14" s="165">
        <v>2</v>
      </c>
      <c r="P14" s="165">
        <v>2</v>
      </c>
      <c r="Q14" s="165">
        <v>2</v>
      </c>
      <c r="R14" s="165">
        <v>2</v>
      </c>
      <c r="S14" s="165">
        <v>2</v>
      </c>
      <c r="T14" s="165">
        <v>2</v>
      </c>
      <c r="U14" s="165">
        <v>2</v>
      </c>
      <c r="V14" s="165">
        <v>2</v>
      </c>
      <c r="W14" s="165">
        <v>2</v>
      </c>
      <c r="X14" s="165">
        <v>2</v>
      </c>
      <c r="Y14" s="165">
        <v>2</v>
      </c>
      <c r="Z14" s="165">
        <v>2</v>
      </c>
      <c r="AA14" s="165">
        <v>2</v>
      </c>
      <c r="AB14" s="165">
        <v>2</v>
      </c>
      <c r="AC14" s="165">
        <v>2</v>
      </c>
      <c r="AD14" s="165">
        <v>2</v>
      </c>
      <c r="AE14" s="165">
        <v>2</v>
      </c>
      <c r="AF14" s="165">
        <v>2</v>
      </c>
      <c r="AG14" s="165">
        <v>2</v>
      </c>
      <c r="AH14" s="165">
        <v>2</v>
      </c>
      <c r="AI14" s="165">
        <v>2</v>
      </c>
      <c r="AJ14" s="165">
        <v>2</v>
      </c>
      <c r="AK14" s="165">
        <v>2</v>
      </c>
      <c r="AL14" s="165">
        <v>2</v>
      </c>
      <c r="AM14" s="165">
        <v>2</v>
      </c>
      <c r="AN14" s="165">
        <v>2</v>
      </c>
      <c r="AO14" s="165">
        <v>2</v>
      </c>
      <c r="AP14" s="165">
        <v>2</v>
      </c>
      <c r="AQ14" s="165">
        <v>2</v>
      </c>
      <c r="AR14" s="165">
        <v>2</v>
      </c>
      <c r="AS14" s="165">
        <v>2</v>
      </c>
      <c r="AT14" s="165">
        <v>2</v>
      </c>
      <c r="AU14" s="165">
        <v>2</v>
      </c>
      <c r="AV14" s="165">
        <v>2</v>
      </c>
      <c r="AW14" s="165">
        <v>2</v>
      </c>
      <c r="AX14" s="165">
        <v>2</v>
      </c>
      <c r="AY14" s="165">
        <v>2</v>
      </c>
      <c r="AZ14" s="165">
        <v>2</v>
      </c>
      <c r="BA14" s="165">
        <v>2</v>
      </c>
      <c r="BB14" s="165">
        <v>2</v>
      </c>
    </row>
    <row r="15" spans="1:54" s="275" customFormat="1" ht="15" customHeight="1">
      <c r="A15" s="272"/>
      <c r="B15" s="279" t="s">
        <v>9</v>
      </c>
      <c r="C15" s="167">
        <v>2.4</v>
      </c>
      <c r="D15" s="167">
        <v>2.4</v>
      </c>
      <c r="E15" s="167">
        <v>2.5</v>
      </c>
      <c r="F15" s="167">
        <v>3.5</v>
      </c>
      <c r="G15" s="167">
        <v>4.0999999999999996</v>
      </c>
      <c r="H15" s="167">
        <v>4.5</v>
      </c>
      <c r="I15" s="167">
        <v>5</v>
      </c>
      <c r="J15" s="165">
        <v>4.9166666666666661</v>
      </c>
      <c r="K15" s="165">
        <v>4.8333333333333339</v>
      </c>
      <c r="L15" s="165">
        <v>4.75</v>
      </c>
      <c r="M15" s="165">
        <v>4.6666666666666661</v>
      </c>
      <c r="N15" s="165">
        <v>4.5833333333333339</v>
      </c>
      <c r="O15" s="165">
        <v>4.5</v>
      </c>
      <c r="P15" s="165">
        <v>4.416666666666667</v>
      </c>
      <c r="Q15" s="165">
        <v>4.333333333333333</v>
      </c>
      <c r="R15" s="165">
        <v>4.25</v>
      </c>
      <c r="S15" s="165">
        <v>4.166666666666667</v>
      </c>
      <c r="T15" s="165">
        <v>4.083333333333333</v>
      </c>
      <c r="U15" s="165">
        <v>4</v>
      </c>
      <c r="V15" s="165">
        <v>3.9848484848484849</v>
      </c>
      <c r="W15" s="165">
        <v>3.9696969696969697</v>
      </c>
      <c r="X15" s="165">
        <v>3.9545454545454546</v>
      </c>
      <c r="Y15" s="165">
        <v>3.9393939393939394</v>
      </c>
      <c r="Z15" s="165">
        <v>3.9242424242424243</v>
      </c>
      <c r="AA15" s="165">
        <v>3.9090909090909092</v>
      </c>
      <c r="AB15" s="165">
        <v>3.8939393939393936</v>
      </c>
      <c r="AC15" s="165">
        <v>3.8787878787878789</v>
      </c>
      <c r="AD15" s="165">
        <v>3.8636363636363638</v>
      </c>
      <c r="AE15" s="165">
        <v>3.8484848484848486</v>
      </c>
      <c r="AF15" s="165">
        <v>3.833333333333333</v>
      </c>
      <c r="AG15" s="165">
        <v>3.8181818181818183</v>
      </c>
      <c r="AH15" s="165">
        <v>3.8030303030303028</v>
      </c>
      <c r="AI15" s="165">
        <v>3.7878787878787881</v>
      </c>
      <c r="AJ15" s="165">
        <v>3.7727272727272725</v>
      </c>
      <c r="AK15" s="165">
        <v>3.7575757575757578</v>
      </c>
      <c r="AL15" s="165">
        <v>3.7424242424242422</v>
      </c>
      <c r="AM15" s="165">
        <v>3.7272727272727271</v>
      </c>
      <c r="AN15" s="165">
        <v>3.7121212121212119</v>
      </c>
      <c r="AO15" s="165">
        <v>3.6969696969696968</v>
      </c>
      <c r="AP15" s="165">
        <v>3.6818181818181817</v>
      </c>
      <c r="AQ15" s="165">
        <v>3.6666666666666661</v>
      </c>
      <c r="AR15" s="165">
        <v>3.6515151515151514</v>
      </c>
      <c r="AS15" s="165">
        <v>3.6363636363636362</v>
      </c>
      <c r="AT15" s="165">
        <v>3.6212121212121211</v>
      </c>
      <c r="AU15" s="165">
        <v>3.606060606060606</v>
      </c>
      <c r="AV15" s="165">
        <v>3.5909090909090908</v>
      </c>
      <c r="AW15" s="165">
        <v>3.5757575757575757</v>
      </c>
      <c r="AX15" s="165">
        <v>3.5606060606060606</v>
      </c>
      <c r="AY15" s="165">
        <v>3.5454545454545454</v>
      </c>
      <c r="AZ15" s="165">
        <v>3.5303030303030303</v>
      </c>
      <c r="BA15" s="165">
        <v>3.5151515151515151</v>
      </c>
      <c r="BB15" s="165">
        <v>3.5</v>
      </c>
    </row>
    <row r="16" spans="1:54" s="275" customFormat="1" ht="15" customHeight="1">
      <c r="A16" s="272"/>
      <c r="B16" s="279" t="s">
        <v>10</v>
      </c>
      <c r="C16" s="167">
        <v>-1.2</v>
      </c>
      <c r="D16" s="167">
        <v>1</v>
      </c>
      <c r="E16" s="167">
        <v>1.7</v>
      </c>
      <c r="F16" s="167">
        <v>1.5</v>
      </c>
      <c r="G16" s="167">
        <v>1.8</v>
      </c>
      <c r="H16" s="167">
        <v>2.1</v>
      </c>
      <c r="I16" s="167">
        <v>3</v>
      </c>
      <c r="J16" s="165">
        <v>2.9166666666666665</v>
      </c>
      <c r="K16" s="165">
        <v>2.8333333333333335</v>
      </c>
      <c r="L16" s="165">
        <v>2.75</v>
      </c>
      <c r="M16" s="165">
        <v>2.6666666666666665</v>
      </c>
      <c r="N16" s="165">
        <v>2.5833333333333335</v>
      </c>
      <c r="O16" s="165">
        <v>2.5</v>
      </c>
      <c r="P16" s="165">
        <v>2.416666666666667</v>
      </c>
      <c r="Q16" s="165">
        <v>2.333333333333333</v>
      </c>
      <c r="R16" s="165">
        <v>2.25</v>
      </c>
      <c r="S16" s="165">
        <v>2.166666666666667</v>
      </c>
      <c r="T16" s="165">
        <v>2.083333333333333</v>
      </c>
      <c r="U16" s="165">
        <v>2</v>
      </c>
      <c r="V16" s="165">
        <v>1.9848484848484849</v>
      </c>
      <c r="W16" s="165">
        <v>1.9696969696969697</v>
      </c>
      <c r="X16" s="165">
        <v>1.9545454545454546</v>
      </c>
      <c r="Y16" s="165">
        <v>1.9393939393939394</v>
      </c>
      <c r="Z16" s="165">
        <v>1.9242424242424243</v>
      </c>
      <c r="AA16" s="165">
        <v>1.9090909090909092</v>
      </c>
      <c r="AB16" s="165">
        <v>1.8939393939393938</v>
      </c>
      <c r="AC16" s="165">
        <v>1.8787878787878789</v>
      </c>
      <c r="AD16" s="165">
        <v>1.8636363636363638</v>
      </c>
      <c r="AE16" s="165">
        <v>1.8484848484848486</v>
      </c>
      <c r="AF16" s="165">
        <v>1.8333333333333333</v>
      </c>
      <c r="AG16" s="165">
        <v>1.8181818181818181</v>
      </c>
      <c r="AH16" s="165">
        <v>1.803030303030303</v>
      </c>
      <c r="AI16" s="165">
        <v>1.7878787878787881</v>
      </c>
      <c r="AJ16" s="165">
        <v>1.7727272727272725</v>
      </c>
      <c r="AK16" s="165">
        <v>1.7575757575757576</v>
      </c>
      <c r="AL16" s="165">
        <v>1.7424242424242424</v>
      </c>
      <c r="AM16" s="165">
        <v>1.7272727272727271</v>
      </c>
      <c r="AN16" s="165">
        <v>1.7121212121212124</v>
      </c>
      <c r="AO16" s="165">
        <v>1.696969696969697</v>
      </c>
      <c r="AP16" s="165">
        <v>1.6818181818181819</v>
      </c>
      <c r="AQ16" s="165">
        <v>1.6666666666666665</v>
      </c>
      <c r="AR16" s="165">
        <v>1.6515151515151514</v>
      </c>
      <c r="AS16" s="165">
        <v>1.6363636363636362</v>
      </c>
      <c r="AT16" s="165">
        <v>1.6212121212121211</v>
      </c>
      <c r="AU16" s="165">
        <v>1.606060606060606</v>
      </c>
      <c r="AV16" s="165">
        <v>1.5909090909090908</v>
      </c>
      <c r="AW16" s="165">
        <v>1.5757575757575757</v>
      </c>
      <c r="AX16" s="165">
        <v>1.5606060606060606</v>
      </c>
      <c r="AY16" s="165">
        <v>1.5454545454545454</v>
      </c>
      <c r="AZ16" s="165">
        <v>1.5303030303030303</v>
      </c>
      <c r="BA16" s="165">
        <v>1.5151515151515151</v>
      </c>
      <c r="BB16" s="165">
        <v>1.5</v>
      </c>
    </row>
    <row r="17" spans="1:54" s="275" customFormat="1" ht="15" customHeight="1" thickBot="1">
      <c r="A17" s="272"/>
      <c r="B17" s="280" t="s">
        <v>11</v>
      </c>
      <c r="C17" s="281">
        <v>0.1</v>
      </c>
      <c r="D17" s="166">
        <v>-0.8</v>
      </c>
      <c r="E17" s="166">
        <v>0.3</v>
      </c>
      <c r="F17" s="166">
        <v>0.6</v>
      </c>
      <c r="G17" s="166">
        <v>0.7</v>
      </c>
      <c r="H17" s="166">
        <v>0.9</v>
      </c>
      <c r="I17" s="166">
        <v>0.2</v>
      </c>
      <c r="J17" s="166">
        <v>0.17500000000000002</v>
      </c>
      <c r="K17" s="166">
        <v>0.15000000000000002</v>
      </c>
      <c r="L17" s="166">
        <v>0.12500000000000003</v>
      </c>
      <c r="M17" s="166">
        <v>0.1</v>
      </c>
      <c r="N17" s="166">
        <v>7.5000000000000011E-2</v>
      </c>
      <c r="O17" s="166">
        <v>0.05</v>
      </c>
      <c r="P17" s="166">
        <v>2.5000000000000001E-2</v>
      </c>
      <c r="Q17" s="166">
        <v>0</v>
      </c>
      <c r="R17" s="166">
        <v>-2.5000000000000008E-2</v>
      </c>
      <c r="S17" s="166">
        <v>-5.000000000000001E-2</v>
      </c>
      <c r="T17" s="166">
        <v>-7.5000000000000011E-2</v>
      </c>
      <c r="U17" s="166">
        <v>-0.1</v>
      </c>
      <c r="V17" s="166">
        <v>-0.11212121212121214</v>
      </c>
      <c r="W17" s="166">
        <v>-0.12424242424242425</v>
      </c>
      <c r="X17" s="166">
        <v>-0.13636363636363635</v>
      </c>
      <c r="Y17" s="166">
        <v>-0.1484848484848485</v>
      </c>
      <c r="Z17" s="166">
        <v>-0.16060606060606061</v>
      </c>
      <c r="AA17" s="166">
        <v>-0.17272727272727273</v>
      </c>
      <c r="AB17" s="166">
        <v>-0.18484848484848487</v>
      </c>
      <c r="AC17" s="166">
        <v>-0.19696969696969696</v>
      </c>
      <c r="AD17" s="166">
        <v>-0.20909090909090911</v>
      </c>
      <c r="AE17" s="166">
        <v>-0.22121212121212122</v>
      </c>
      <c r="AF17" s="166">
        <v>-0.23333333333333334</v>
      </c>
      <c r="AG17" s="166">
        <v>-0.24545454545454548</v>
      </c>
      <c r="AH17" s="166">
        <v>-0.25757575757575757</v>
      </c>
      <c r="AI17" s="166">
        <v>-0.26969696969696971</v>
      </c>
      <c r="AJ17" s="166">
        <v>-0.2818181818181818</v>
      </c>
      <c r="AK17" s="166">
        <v>-0.29393939393939394</v>
      </c>
      <c r="AL17" s="166">
        <v>-0.30606060606060603</v>
      </c>
      <c r="AM17" s="166">
        <v>-0.31818181818181818</v>
      </c>
      <c r="AN17" s="166">
        <v>-0.33030303030303032</v>
      </c>
      <c r="AO17" s="166">
        <v>-0.34242424242424241</v>
      </c>
      <c r="AP17" s="166">
        <v>-0.35454545454545455</v>
      </c>
      <c r="AQ17" s="166">
        <v>-0.36666666666666664</v>
      </c>
      <c r="AR17" s="166">
        <v>-0.37878787878787878</v>
      </c>
      <c r="AS17" s="166">
        <v>-0.39090909090909093</v>
      </c>
      <c r="AT17" s="166">
        <v>-0.40303030303030302</v>
      </c>
      <c r="AU17" s="166">
        <v>-0.41515151515151516</v>
      </c>
      <c r="AV17" s="166">
        <v>-0.4272727272727273</v>
      </c>
      <c r="AW17" s="166">
        <v>-0.43939393939393939</v>
      </c>
      <c r="AX17" s="166">
        <v>-0.45151515151515154</v>
      </c>
      <c r="AY17" s="166">
        <v>-0.46363636363636362</v>
      </c>
      <c r="AZ17" s="166">
        <v>-0.47575757575757577</v>
      </c>
      <c r="BA17" s="166">
        <v>-0.48787878787878791</v>
      </c>
      <c r="BB17" s="166">
        <v>-0.5</v>
      </c>
    </row>
    <row r="18" spans="1:54" s="275" customFormat="1" ht="15" customHeight="1">
      <c r="A18" s="272"/>
      <c r="B18" s="279" t="s">
        <v>222</v>
      </c>
      <c r="C18" s="167">
        <v>5.464800000000003</v>
      </c>
      <c r="D18" s="167">
        <v>2.312599999999998</v>
      </c>
      <c r="E18" s="167">
        <v>3.1183999999999878</v>
      </c>
      <c r="F18" s="167">
        <v>5.1629999999999843</v>
      </c>
      <c r="G18" s="167">
        <v>5.5736000000000008</v>
      </c>
      <c r="H18" s="167">
        <v>5.8815999999999979</v>
      </c>
      <c r="I18" s="167">
        <v>5.264000000000002</v>
      </c>
      <c r="J18" s="167">
        <v>5.1519305217383016</v>
      </c>
      <c r="K18" s="167">
        <v>5.0398610434766011</v>
      </c>
      <c r="L18" s="167">
        <v>4.9277915652148785</v>
      </c>
      <c r="M18" s="167">
        <v>4.815722086953178</v>
      </c>
      <c r="N18" s="167">
        <v>4.7036526086914776</v>
      </c>
      <c r="O18" s="167">
        <v>4.5915831304297772</v>
      </c>
      <c r="P18" s="167">
        <v>4.4795136521680767</v>
      </c>
      <c r="Q18" s="167">
        <v>4.3674441739063763</v>
      </c>
      <c r="R18" s="167">
        <v>4.2553746956446536</v>
      </c>
      <c r="S18" s="167">
        <v>4.1433052173829532</v>
      </c>
      <c r="T18" s="167">
        <v>4.0312357391212528</v>
      </c>
      <c r="U18" s="167">
        <v>3.9191662608595523</v>
      </c>
      <c r="V18" s="167">
        <v>3.8919187984092662</v>
      </c>
      <c r="W18" s="167">
        <v>3.864671335958958</v>
      </c>
      <c r="X18" s="167">
        <v>3.8374238735086941</v>
      </c>
      <c r="Y18" s="167">
        <v>3.8101764110583858</v>
      </c>
      <c r="Z18" s="167">
        <v>3.7829289486080997</v>
      </c>
      <c r="AA18" s="167">
        <v>3.7556814861578136</v>
      </c>
      <c r="AB18" s="167">
        <v>3.7284340237075275</v>
      </c>
      <c r="AC18" s="167">
        <v>3.7011865612572192</v>
      </c>
      <c r="AD18" s="167">
        <v>3.6739390988069554</v>
      </c>
      <c r="AE18" s="167">
        <v>3.6466916363566471</v>
      </c>
      <c r="AF18" s="167">
        <v>3.619444173906361</v>
      </c>
      <c r="AG18" s="167">
        <v>3.5921967114560749</v>
      </c>
      <c r="AH18" s="167">
        <v>3.5649492490057888</v>
      </c>
      <c r="AI18" s="167">
        <v>3.5377017865555027</v>
      </c>
      <c r="AJ18" s="167">
        <v>3.5104543241052166</v>
      </c>
      <c r="AK18" s="167">
        <v>3.4832068616549305</v>
      </c>
      <c r="AL18" s="167">
        <v>3.4559593992046223</v>
      </c>
      <c r="AM18" s="167">
        <v>3.4287119367543362</v>
      </c>
      <c r="AN18" s="167">
        <v>3.4014644743040501</v>
      </c>
      <c r="AO18" s="167">
        <v>3.374217011853764</v>
      </c>
      <c r="AP18" s="167">
        <v>3.3469695494034557</v>
      </c>
      <c r="AQ18" s="167">
        <v>3.3197220869531918</v>
      </c>
      <c r="AR18" s="167">
        <v>3.2924746245029057</v>
      </c>
      <c r="AS18" s="167">
        <v>3.2652271620525974</v>
      </c>
      <c r="AT18" s="167">
        <v>3.2379796996023336</v>
      </c>
      <c r="AU18" s="167">
        <v>3.2107322371520253</v>
      </c>
      <c r="AV18" s="167">
        <v>3.1834847747017392</v>
      </c>
      <c r="AW18" s="167">
        <v>3.1562373122514531</v>
      </c>
      <c r="AX18" s="167">
        <v>3.128989849801167</v>
      </c>
      <c r="AY18" s="167">
        <v>3.1017423873508587</v>
      </c>
      <c r="AZ18" s="167">
        <v>3.0744949249005726</v>
      </c>
      <c r="BA18" s="167">
        <v>3.0472474624502865</v>
      </c>
      <c r="BB18" s="167">
        <v>3.0200000000000005</v>
      </c>
    </row>
    <row r="19" spans="1:54" s="275" customFormat="1" ht="15" customHeight="1" thickBot="1">
      <c r="A19" s="272"/>
      <c r="B19" s="279" t="s">
        <v>223</v>
      </c>
      <c r="C19" s="168"/>
      <c r="D19" s="168">
        <v>72134092000</v>
      </c>
      <c r="E19" s="168">
        <v>74383521524.927994</v>
      </c>
      <c r="F19" s="168">
        <v>78223942741.26001</v>
      </c>
      <c r="G19" s="168">
        <v>82583832413.886871</v>
      </c>
      <c r="H19" s="168">
        <v>87441083101.142044</v>
      </c>
      <c r="I19" s="168">
        <v>92043981715.586166</v>
      </c>
      <c r="J19" s="168">
        <v>96786023703.014679</v>
      </c>
      <c r="K19" s="168">
        <v>101663904807.15294</v>
      </c>
      <c r="L19" s="168">
        <v>106673690133.10791</v>
      </c>
      <c r="M19" s="168">
        <v>111810798589.81598</v>
      </c>
      <c r="N19" s="168">
        <v>117069990134.48463</v>
      </c>
      <c r="O19" s="168">
        <v>122445356052.29544</v>
      </c>
      <c r="P19" s="168">
        <v>127930312493.10382</v>
      </c>
      <c r="Q19" s="168">
        <v>133517597472.74411</v>
      </c>
      <c r="R19" s="168">
        <v>139199271529.83194</v>
      </c>
      <c r="S19" s="168">
        <v>144966722209.68652</v>
      </c>
      <c r="T19" s="168">
        <v>150810672525.23602</v>
      </c>
      <c r="U19" s="168">
        <v>156721193520.62045</v>
      </c>
      <c r="V19" s="168">
        <v>162820655112.34085</v>
      </c>
      <c r="W19" s="168">
        <v>169113138299.48807</v>
      </c>
      <c r="X19" s="168">
        <v>175602726241.8324</v>
      </c>
      <c r="Y19" s="168">
        <v>182293499894.27414</v>
      </c>
      <c r="Z19" s="168">
        <v>189189533473.20551</v>
      </c>
      <c r="AA19" s="168">
        <v>196294889755.60703</v>
      </c>
      <c r="AB19" s="168">
        <v>203613615212.05426</v>
      </c>
      <c r="AC19" s="168">
        <v>211149734975.17279</v>
      </c>
      <c r="AD19" s="168">
        <v>218907247645.45294</v>
      </c>
      <c r="AE19" s="168">
        <v>226890119936.7182</v>
      </c>
      <c r="AF19" s="168">
        <v>235102281163.93689</v>
      </c>
      <c r="AG19" s="168">
        <v>243547617576.46603</v>
      </c>
      <c r="AH19" s="168">
        <v>252229966540.22974</v>
      </c>
      <c r="AI19" s="168">
        <v>261153110572.7518</v>
      </c>
      <c r="AJ19" s="168">
        <v>270320771235.38824</v>
      </c>
      <c r="AK19" s="168">
        <v>279736602887.53784</v>
      </c>
      <c r="AL19" s="168">
        <v>289404186308.04541</v>
      </c>
      <c r="AM19" s="168">
        <v>299327022189.45612</v>
      </c>
      <c r="AN19" s="168">
        <v>309508524511.22266</v>
      </c>
      <c r="AO19" s="168">
        <v>319952013798.41791</v>
      </c>
      <c r="AP19" s="168">
        <v>330660710272.9541</v>
      </c>
      <c r="AQ19" s="168">
        <v>341637726904.76166</v>
      </c>
      <c r="AR19" s="168">
        <v>352886062370.82947</v>
      </c>
      <c r="AS19" s="168">
        <v>364408593930.45966</v>
      </c>
      <c r="AT19" s="168">
        <v>376208070225.53424</v>
      </c>
      <c r="AU19" s="168">
        <v>388287104015.03302</v>
      </c>
      <c r="AV19" s="168">
        <v>400648164853.48187</v>
      </c>
      <c r="AW19" s="168">
        <v>413293571723.43817</v>
      </c>
      <c r="AX19" s="168">
        <v>426225485632.54529</v>
      </c>
      <c r="AY19" s="168">
        <v>439445902186.10199</v>
      </c>
      <c r="AZ19" s="168">
        <v>452956644146.49725</v>
      </c>
      <c r="BA19" s="168">
        <v>466759353991.25134</v>
      </c>
      <c r="BB19" s="168">
        <v>480855486481.78711</v>
      </c>
    </row>
    <row r="20" spans="1:54" ht="15" customHeight="1">
      <c r="B20" s="83" t="s">
        <v>224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</row>
    <row r="21" spans="1:54" ht="15" customHeight="1"/>
    <row r="22" spans="1:54" ht="15" customHeight="1">
      <c r="A22" s="24" t="s">
        <v>45</v>
      </c>
      <c r="B22" s="215" t="s">
        <v>13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</row>
    <row r="23" spans="1:54" s="17" customFormat="1" ht="15" customHeight="1">
      <c r="A23" s="14"/>
      <c r="B23" s="10"/>
      <c r="C23" s="10">
        <v>2012</v>
      </c>
      <c r="D23" s="11">
        <v>2013</v>
      </c>
      <c r="E23" s="11">
        <v>2014</v>
      </c>
      <c r="F23" s="11">
        <v>2015</v>
      </c>
      <c r="G23" s="11">
        <v>2016</v>
      </c>
      <c r="H23" s="12">
        <v>2017</v>
      </c>
      <c r="I23" s="11">
        <v>2030</v>
      </c>
      <c r="J23" s="10">
        <v>2040</v>
      </c>
      <c r="K23" s="10">
        <v>2050</v>
      </c>
      <c r="L23" s="10">
        <v>2063</v>
      </c>
    </row>
    <row r="24" spans="1:54" s="275" customFormat="1" ht="15" customHeight="1">
      <c r="A24" s="272"/>
      <c r="B24" s="282" t="s">
        <v>14</v>
      </c>
      <c r="C24" s="283">
        <v>6.2</v>
      </c>
      <c r="D24" s="284">
        <v>6.4</v>
      </c>
      <c r="E24" s="284">
        <v>6.4</v>
      </c>
      <c r="F24" s="283">
        <v>6.4</v>
      </c>
      <c r="G24" s="283">
        <v>6.5</v>
      </c>
      <c r="H24" s="285">
        <v>6.5</v>
      </c>
      <c r="I24" s="283">
        <v>7</v>
      </c>
      <c r="J24" s="283">
        <v>7.2</v>
      </c>
      <c r="K24" s="283">
        <v>7.4</v>
      </c>
      <c r="L24" s="283">
        <v>7.7</v>
      </c>
    </row>
    <row r="25" spans="1:54" s="275" customFormat="1" ht="15" customHeight="1">
      <c r="A25" s="272"/>
      <c r="B25" s="286" t="s">
        <v>15</v>
      </c>
      <c r="C25" s="287">
        <v>5</v>
      </c>
      <c r="D25" s="288">
        <v>5.2</v>
      </c>
      <c r="E25" s="288">
        <v>5.3</v>
      </c>
      <c r="F25" s="287">
        <v>5.3</v>
      </c>
      <c r="G25" s="287">
        <v>5.4</v>
      </c>
      <c r="H25" s="289">
        <v>5.4</v>
      </c>
      <c r="I25" s="287">
        <v>6</v>
      </c>
      <c r="J25" s="287">
        <v>6.1</v>
      </c>
      <c r="K25" s="287">
        <v>6.4</v>
      </c>
      <c r="L25" s="287">
        <v>6.7</v>
      </c>
    </row>
    <row r="26" spans="1:54" s="275" customFormat="1" ht="15" customHeight="1" thickBot="1">
      <c r="A26" s="272"/>
      <c r="B26" s="290" t="s">
        <v>16</v>
      </c>
      <c r="C26" s="291">
        <v>1.1000000000000001</v>
      </c>
      <c r="D26" s="292">
        <v>1.1000000000000001</v>
      </c>
      <c r="E26" s="292">
        <v>1.1000000000000001</v>
      </c>
      <c r="F26" s="291">
        <v>1.1000000000000001</v>
      </c>
      <c r="G26" s="291">
        <v>1.1000000000000001</v>
      </c>
      <c r="H26" s="293">
        <v>1.1000000000000001</v>
      </c>
      <c r="I26" s="291">
        <v>1.1000000000000001</v>
      </c>
      <c r="J26" s="291">
        <v>1.1000000000000001</v>
      </c>
      <c r="K26" s="291">
        <v>1.1000000000000001</v>
      </c>
      <c r="L26" s="291">
        <v>1.1000000000000001</v>
      </c>
    </row>
    <row r="27" spans="1:54" ht="15" customHeight="1">
      <c r="B27" s="90" t="s">
        <v>17</v>
      </c>
      <c r="D27" s="9"/>
      <c r="E27" s="9"/>
      <c r="F27" s="9"/>
      <c r="G27" s="13"/>
      <c r="H27" s="13"/>
      <c r="I27" s="13"/>
      <c r="J27" s="13"/>
      <c r="K27" s="13"/>
      <c r="L27" s="13"/>
    </row>
    <row r="28" spans="1:54" ht="15" customHeight="1">
      <c r="A28" s="25" t="s">
        <v>39</v>
      </c>
      <c r="B28" s="10"/>
      <c r="C28" s="10">
        <v>2012</v>
      </c>
      <c r="D28" s="11">
        <v>2013</v>
      </c>
      <c r="E28" s="11">
        <v>2014</v>
      </c>
      <c r="F28" s="11">
        <v>2015</v>
      </c>
      <c r="G28" s="11">
        <v>2016</v>
      </c>
      <c r="H28" s="12">
        <v>2017</v>
      </c>
      <c r="I28" s="11">
        <v>2018</v>
      </c>
      <c r="J28" s="10">
        <v>2019</v>
      </c>
      <c r="K28" s="10">
        <v>2020</v>
      </c>
      <c r="L28" s="10">
        <v>2021</v>
      </c>
      <c r="M28" s="10">
        <v>2022</v>
      </c>
      <c r="N28" s="10">
        <v>2023</v>
      </c>
      <c r="O28" s="10">
        <v>2024</v>
      </c>
      <c r="P28" s="10">
        <v>2025</v>
      </c>
      <c r="Q28" s="10">
        <v>2026</v>
      </c>
      <c r="R28" s="10">
        <v>2027</v>
      </c>
      <c r="S28" s="10">
        <v>2028</v>
      </c>
      <c r="T28" s="10">
        <v>2029</v>
      </c>
      <c r="U28" s="10">
        <v>2030</v>
      </c>
      <c r="V28" s="10">
        <v>2031</v>
      </c>
      <c r="W28" s="10">
        <v>2032</v>
      </c>
      <c r="X28" s="10">
        <v>2033</v>
      </c>
      <c r="Y28" s="10">
        <v>2034</v>
      </c>
      <c r="Z28" s="10">
        <v>2035</v>
      </c>
      <c r="AA28" s="10">
        <v>2036</v>
      </c>
      <c r="AB28" s="10">
        <v>2037</v>
      </c>
      <c r="AC28" s="10">
        <v>2038</v>
      </c>
      <c r="AD28" s="10">
        <v>2039</v>
      </c>
      <c r="AE28" s="10">
        <v>2040</v>
      </c>
      <c r="AF28" s="10">
        <v>2041</v>
      </c>
      <c r="AG28" s="10">
        <v>2042</v>
      </c>
      <c r="AH28" s="10">
        <v>2043</v>
      </c>
      <c r="AI28" s="10">
        <v>2044</v>
      </c>
      <c r="AJ28" s="10">
        <v>2045</v>
      </c>
      <c r="AK28" s="10">
        <v>2046</v>
      </c>
      <c r="AL28" s="10">
        <v>2047</v>
      </c>
      <c r="AM28" s="10">
        <v>2048</v>
      </c>
      <c r="AN28" s="10">
        <v>2049</v>
      </c>
      <c r="AO28" s="10">
        <v>2050</v>
      </c>
      <c r="AP28" s="10">
        <v>2051</v>
      </c>
      <c r="AQ28" s="10">
        <v>2052</v>
      </c>
      <c r="AR28" s="10">
        <v>2053</v>
      </c>
      <c r="AS28" s="10">
        <v>2054</v>
      </c>
      <c r="AT28" s="10">
        <v>2055</v>
      </c>
      <c r="AU28" s="10">
        <v>2056</v>
      </c>
      <c r="AV28" s="10">
        <v>2057</v>
      </c>
      <c r="AW28" s="10">
        <v>2058</v>
      </c>
      <c r="AX28" s="10">
        <v>2059</v>
      </c>
      <c r="AY28" s="10">
        <v>2060</v>
      </c>
      <c r="AZ28" s="10">
        <v>2061</v>
      </c>
      <c r="BA28" s="10">
        <v>2062</v>
      </c>
      <c r="BB28" s="10">
        <v>2063</v>
      </c>
    </row>
    <row r="29" spans="1:54" s="275" customFormat="1" ht="15" customHeight="1">
      <c r="A29" s="272"/>
      <c r="B29" s="282" t="s">
        <v>14</v>
      </c>
      <c r="C29" s="283">
        <v>6.2</v>
      </c>
      <c r="D29" s="284">
        <v>6.4</v>
      </c>
      <c r="E29" s="284">
        <v>6.4</v>
      </c>
      <c r="F29" s="283">
        <v>6.4</v>
      </c>
      <c r="G29" s="283">
        <v>6.5</v>
      </c>
      <c r="H29" s="285">
        <v>6.5</v>
      </c>
      <c r="I29" s="283">
        <v>6.5384615384615383</v>
      </c>
      <c r="J29" s="283">
        <v>6.5769230769230766</v>
      </c>
      <c r="K29" s="283">
        <v>6.615384615384615</v>
      </c>
      <c r="L29" s="283">
        <v>6.6538461538461542</v>
      </c>
      <c r="M29" s="283">
        <v>6.6923076923076925</v>
      </c>
      <c r="N29" s="283">
        <v>6.7307692307692308</v>
      </c>
      <c r="O29" s="283">
        <v>6.7692307692307692</v>
      </c>
      <c r="P29" s="283">
        <v>6.8076923076923084</v>
      </c>
      <c r="Q29" s="283">
        <v>6.8461538461538458</v>
      </c>
      <c r="R29" s="283">
        <v>6.884615384615385</v>
      </c>
      <c r="S29" s="283">
        <v>6.9230769230769234</v>
      </c>
      <c r="T29" s="283">
        <v>6.9615384615384617</v>
      </c>
      <c r="U29" s="283">
        <v>7</v>
      </c>
      <c r="V29" s="283">
        <v>7.02</v>
      </c>
      <c r="W29" s="283">
        <v>7.0400000000000009</v>
      </c>
      <c r="X29" s="283">
        <v>7.06</v>
      </c>
      <c r="Y29" s="283">
        <v>7.08</v>
      </c>
      <c r="Z29" s="283">
        <v>7.1</v>
      </c>
      <c r="AA29" s="283">
        <v>7.120000000000001</v>
      </c>
      <c r="AB29" s="283">
        <v>7.1400000000000006</v>
      </c>
      <c r="AC29" s="283">
        <v>7.160000000000001</v>
      </c>
      <c r="AD29" s="283">
        <v>7.1800000000000006</v>
      </c>
      <c r="AE29" s="283">
        <v>7.2</v>
      </c>
      <c r="AF29" s="283">
        <v>7.2200000000000006</v>
      </c>
      <c r="AG29" s="283">
        <v>7.2400000000000011</v>
      </c>
      <c r="AH29" s="283">
        <v>7.26</v>
      </c>
      <c r="AI29" s="283">
        <v>7.2800000000000011</v>
      </c>
      <c r="AJ29" s="283">
        <v>7.3000000000000007</v>
      </c>
      <c r="AK29" s="283">
        <v>7.32</v>
      </c>
      <c r="AL29" s="283">
        <v>7.34</v>
      </c>
      <c r="AM29" s="283">
        <v>7.3600000000000012</v>
      </c>
      <c r="AN29" s="283">
        <v>7.38</v>
      </c>
      <c r="AO29" s="283">
        <v>7.4</v>
      </c>
      <c r="AP29" s="283">
        <v>7.4230769230769234</v>
      </c>
      <c r="AQ29" s="283">
        <v>7.4461538461538463</v>
      </c>
      <c r="AR29" s="283">
        <v>7.4692307692307693</v>
      </c>
      <c r="AS29" s="283">
        <v>7.4923076923076923</v>
      </c>
      <c r="AT29" s="283">
        <v>7.5153846153846162</v>
      </c>
      <c r="AU29" s="283">
        <v>7.5384615384615383</v>
      </c>
      <c r="AV29" s="283">
        <v>7.5615384615384613</v>
      </c>
      <c r="AW29" s="283">
        <v>7.5846153846153843</v>
      </c>
      <c r="AX29" s="283">
        <v>7.6076923076923073</v>
      </c>
      <c r="AY29" s="283">
        <v>7.6307692307692312</v>
      </c>
      <c r="AZ29" s="283">
        <v>7.6538461538461542</v>
      </c>
      <c r="BA29" s="283">
        <v>7.6769230769230772</v>
      </c>
      <c r="BB29" s="283">
        <v>7.7</v>
      </c>
    </row>
    <row r="30" spans="1:54" s="275" customFormat="1" ht="15" customHeight="1">
      <c r="A30" s="272"/>
      <c r="B30" s="294" t="s">
        <v>15</v>
      </c>
      <c r="C30" s="287">
        <v>5</v>
      </c>
      <c r="D30" s="288">
        <v>5.2</v>
      </c>
      <c r="E30" s="288">
        <v>5.3</v>
      </c>
      <c r="F30" s="287">
        <v>5.3</v>
      </c>
      <c r="G30" s="287">
        <v>5.4</v>
      </c>
      <c r="H30" s="289">
        <v>5.4</v>
      </c>
      <c r="I30" s="287">
        <v>5.4461538461538472</v>
      </c>
      <c r="J30" s="287">
        <v>5.4923076923076932</v>
      </c>
      <c r="K30" s="287">
        <v>5.5384615384615383</v>
      </c>
      <c r="L30" s="287">
        <v>5.5846153846153843</v>
      </c>
      <c r="M30" s="287">
        <v>5.6307692307692312</v>
      </c>
      <c r="N30" s="287">
        <v>5.6769230769230763</v>
      </c>
      <c r="O30" s="287">
        <v>5.7230769230769241</v>
      </c>
      <c r="P30" s="287">
        <v>5.7692307692307701</v>
      </c>
      <c r="Q30" s="287">
        <v>5.8153846153846152</v>
      </c>
      <c r="R30" s="287">
        <v>5.861538461538462</v>
      </c>
      <c r="S30" s="287">
        <v>5.9076923076923071</v>
      </c>
      <c r="T30" s="287">
        <v>5.953846153846154</v>
      </c>
      <c r="U30" s="287">
        <v>6</v>
      </c>
      <c r="V30" s="287">
        <v>6.0100000000000007</v>
      </c>
      <c r="W30" s="287">
        <v>6.0200000000000005</v>
      </c>
      <c r="X30" s="287">
        <v>6.0299999999999994</v>
      </c>
      <c r="Y30" s="287">
        <v>6.0399999999999991</v>
      </c>
      <c r="Z30" s="287">
        <v>6.05</v>
      </c>
      <c r="AA30" s="287">
        <v>6.0600000000000005</v>
      </c>
      <c r="AB30" s="287">
        <v>6.0699999999999994</v>
      </c>
      <c r="AC30" s="287">
        <v>6.08</v>
      </c>
      <c r="AD30" s="287">
        <v>6.09</v>
      </c>
      <c r="AE30" s="287">
        <v>6.1</v>
      </c>
      <c r="AF30" s="287">
        <v>6.1300000000000008</v>
      </c>
      <c r="AG30" s="287">
        <v>6.16</v>
      </c>
      <c r="AH30" s="287">
        <v>6.1899999999999995</v>
      </c>
      <c r="AI30" s="287">
        <v>6.2200000000000006</v>
      </c>
      <c r="AJ30" s="287">
        <v>6.25</v>
      </c>
      <c r="AK30" s="287">
        <v>6.2799999999999994</v>
      </c>
      <c r="AL30" s="287">
        <v>6.31</v>
      </c>
      <c r="AM30" s="287">
        <v>6.3400000000000007</v>
      </c>
      <c r="AN30" s="287">
        <v>6.370000000000001</v>
      </c>
      <c r="AO30" s="287">
        <v>6.4</v>
      </c>
      <c r="AP30" s="287">
        <v>6.4230769230769234</v>
      </c>
      <c r="AQ30" s="287">
        <v>6.4461538461538463</v>
      </c>
      <c r="AR30" s="287">
        <v>6.4692307692307693</v>
      </c>
      <c r="AS30" s="287">
        <v>6.4923076923076923</v>
      </c>
      <c r="AT30" s="287">
        <v>6.5153846153846153</v>
      </c>
      <c r="AU30" s="287">
        <v>6.5384615384615383</v>
      </c>
      <c r="AV30" s="287">
        <v>6.5615384615384613</v>
      </c>
      <c r="AW30" s="287">
        <v>6.5846153846153852</v>
      </c>
      <c r="AX30" s="287">
        <v>6.6076923076923082</v>
      </c>
      <c r="AY30" s="287">
        <v>6.6307692307692312</v>
      </c>
      <c r="AZ30" s="287">
        <v>6.6538461538461542</v>
      </c>
      <c r="BA30" s="287">
        <v>6.6769230769230772</v>
      </c>
      <c r="BB30" s="287">
        <v>6.7</v>
      </c>
    </row>
    <row r="31" spans="1:54" s="275" customFormat="1" ht="15" customHeight="1" thickBot="1">
      <c r="A31" s="272"/>
      <c r="B31" s="290" t="s">
        <v>16</v>
      </c>
      <c r="C31" s="291">
        <v>1.1000000000000001</v>
      </c>
      <c r="D31" s="292">
        <v>1.1000000000000001</v>
      </c>
      <c r="E31" s="292">
        <v>1.1000000000000001</v>
      </c>
      <c r="F31" s="291">
        <v>1.1000000000000001</v>
      </c>
      <c r="G31" s="291">
        <v>1.1000000000000001</v>
      </c>
      <c r="H31" s="293">
        <v>1.1000000000000001</v>
      </c>
      <c r="I31" s="291">
        <v>1.1000000000000001</v>
      </c>
      <c r="J31" s="291">
        <v>1.1000000000000001</v>
      </c>
      <c r="K31" s="291">
        <v>1.1000000000000001</v>
      </c>
      <c r="L31" s="291">
        <v>1.1000000000000001</v>
      </c>
      <c r="M31" s="291">
        <v>1.1000000000000001</v>
      </c>
      <c r="N31" s="291">
        <v>1.1000000000000001</v>
      </c>
      <c r="O31" s="291">
        <v>1.1000000000000001</v>
      </c>
      <c r="P31" s="291">
        <v>1.1000000000000001</v>
      </c>
      <c r="Q31" s="291">
        <v>1.1000000000000001</v>
      </c>
      <c r="R31" s="291">
        <v>1.1000000000000001</v>
      </c>
      <c r="S31" s="291">
        <v>1.1000000000000001</v>
      </c>
      <c r="T31" s="291">
        <v>1.1000000000000001</v>
      </c>
      <c r="U31" s="291">
        <v>1.1000000000000001</v>
      </c>
      <c r="V31" s="291">
        <v>1.1000000000000001</v>
      </c>
      <c r="W31" s="291">
        <v>1.1000000000000001</v>
      </c>
      <c r="X31" s="291">
        <v>1.1000000000000001</v>
      </c>
      <c r="Y31" s="291">
        <v>1.1000000000000001</v>
      </c>
      <c r="Z31" s="291">
        <v>1.1000000000000001</v>
      </c>
      <c r="AA31" s="291">
        <v>1.1000000000000001</v>
      </c>
      <c r="AB31" s="291">
        <v>1.1000000000000001</v>
      </c>
      <c r="AC31" s="291">
        <v>1.1000000000000001</v>
      </c>
      <c r="AD31" s="291">
        <v>1.1000000000000001</v>
      </c>
      <c r="AE31" s="291">
        <v>1.1000000000000001</v>
      </c>
      <c r="AF31" s="291">
        <v>1.1000000000000001</v>
      </c>
      <c r="AG31" s="291">
        <v>1.1000000000000001</v>
      </c>
      <c r="AH31" s="291">
        <v>1.1000000000000001</v>
      </c>
      <c r="AI31" s="291">
        <v>1.1000000000000001</v>
      </c>
      <c r="AJ31" s="291">
        <v>1.1000000000000001</v>
      </c>
      <c r="AK31" s="291">
        <v>1.1000000000000001</v>
      </c>
      <c r="AL31" s="291">
        <v>1.1000000000000001</v>
      </c>
      <c r="AM31" s="291">
        <v>1.1000000000000001</v>
      </c>
      <c r="AN31" s="291">
        <v>1.1000000000000001</v>
      </c>
      <c r="AO31" s="291">
        <v>1.1000000000000001</v>
      </c>
      <c r="AP31" s="291">
        <v>1.1000000000000001</v>
      </c>
      <c r="AQ31" s="291">
        <v>1.1000000000000001</v>
      </c>
      <c r="AR31" s="291">
        <v>1.1000000000000001</v>
      </c>
      <c r="AS31" s="291">
        <v>1.1000000000000001</v>
      </c>
      <c r="AT31" s="291">
        <v>1.1000000000000001</v>
      </c>
      <c r="AU31" s="291">
        <v>1.1000000000000001</v>
      </c>
      <c r="AV31" s="291">
        <v>1.1000000000000001</v>
      </c>
      <c r="AW31" s="291">
        <v>1.1000000000000001</v>
      </c>
      <c r="AX31" s="291">
        <v>1.1000000000000001</v>
      </c>
      <c r="AY31" s="291">
        <v>1.1000000000000001</v>
      </c>
      <c r="AZ31" s="291">
        <v>1.1000000000000001</v>
      </c>
      <c r="BA31" s="291">
        <v>1.1000000000000001</v>
      </c>
      <c r="BB31" s="291">
        <v>1.1000000000000001</v>
      </c>
    </row>
    <row r="32" spans="1:54" ht="15" customHeight="1">
      <c r="B32" s="90" t="s">
        <v>225</v>
      </c>
      <c r="C32" s="83"/>
      <c r="D32" s="83"/>
      <c r="E32" s="83"/>
      <c r="F32" s="83"/>
      <c r="G32" s="83"/>
      <c r="H32" s="83"/>
      <c r="I32" s="83"/>
      <c r="J32" s="13"/>
      <c r="K32" s="83"/>
      <c r="L32" s="1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</row>
    <row r="33" spans="1:54" ht="15" customHeight="1"/>
    <row r="34" spans="1:54" s="17" customFormat="1" ht="15" customHeight="1">
      <c r="A34" s="24" t="s">
        <v>46</v>
      </c>
      <c r="B34" s="26" t="s">
        <v>42</v>
      </c>
      <c r="C34" s="7"/>
      <c r="D34" s="7" t="s">
        <v>6</v>
      </c>
    </row>
    <row r="35" spans="1:54" s="275" customFormat="1" ht="15" customHeight="1">
      <c r="A35" s="272"/>
      <c r="B35" s="295" t="s">
        <v>18</v>
      </c>
      <c r="C35" s="296"/>
      <c r="D35" s="297">
        <v>35.140778977220066</v>
      </c>
      <c r="E35" s="298"/>
      <c r="F35" s="298"/>
      <c r="G35" s="298"/>
      <c r="H35" s="298"/>
      <c r="I35" s="298"/>
      <c r="J35" s="298"/>
      <c r="K35" s="298"/>
      <c r="L35" s="298"/>
      <c r="M35" s="298"/>
      <c r="N35" s="298"/>
    </row>
    <row r="36" spans="1:54" s="275" customFormat="1" ht="15" customHeight="1">
      <c r="A36" s="272"/>
      <c r="B36" s="100" t="s">
        <v>19</v>
      </c>
      <c r="C36" s="299"/>
      <c r="D36" s="300">
        <v>15.938002285371033</v>
      </c>
      <c r="E36" s="298"/>
      <c r="F36" s="298"/>
      <c r="G36" s="298"/>
      <c r="H36" s="298"/>
      <c r="I36" s="298"/>
      <c r="J36" s="298"/>
      <c r="K36" s="298"/>
      <c r="L36" s="298"/>
      <c r="M36" s="298"/>
      <c r="N36" s="298"/>
    </row>
    <row r="37" spans="1:54" s="275" customFormat="1" ht="15" customHeight="1">
      <c r="A37" s="272"/>
      <c r="B37" s="100" t="s">
        <v>20</v>
      </c>
      <c r="C37" s="299"/>
      <c r="D37" s="300">
        <v>13.765203396184191</v>
      </c>
      <c r="E37" s="298"/>
      <c r="F37" s="298"/>
      <c r="G37" s="298"/>
      <c r="H37" s="298"/>
      <c r="I37" s="298"/>
      <c r="J37" s="298"/>
      <c r="K37" s="298"/>
      <c r="L37" s="298"/>
      <c r="M37" s="298"/>
      <c r="N37" s="298"/>
    </row>
    <row r="38" spans="1:54" s="275" customFormat="1" ht="15" customHeight="1">
      <c r="A38" s="272"/>
      <c r="B38" s="100" t="s">
        <v>21</v>
      </c>
      <c r="C38" s="299"/>
      <c r="D38" s="300">
        <v>14.058652924130749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8"/>
    </row>
    <row r="39" spans="1:54" s="275" customFormat="1" ht="15" customHeight="1">
      <c r="A39" s="272"/>
      <c r="B39" s="301" t="s">
        <v>22</v>
      </c>
      <c r="C39" s="299"/>
      <c r="D39" s="300">
        <v>0.24151511038897439</v>
      </c>
      <c r="E39" s="298"/>
      <c r="F39" s="298"/>
      <c r="G39" s="298"/>
      <c r="H39" s="298"/>
      <c r="I39" s="298"/>
      <c r="J39" s="298"/>
      <c r="K39" s="298"/>
      <c r="L39" s="298"/>
      <c r="M39" s="298"/>
      <c r="N39" s="298"/>
    </row>
    <row r="40" spans="1:54" s="275" customFormat="1" ht="15" customHeight="1">
      <c r="A40" s="272"/>
      <c r="B40" s="100" t="s">
        <v>23</v>
      </c>
      <c r="C40" s="299"/>
      <c r="D40" s="300">
        <v>-0.53496463833553209</v>
      </c>
      <c r="E40" s="298"/>
      <c r="F40" s="298"/>
      <c r="G40" s="298"/>
      <c r="H40" s="298"/>
      <c r="I40" s="298"/>
      <c r="J40" s="298"/>
      <c r="K40" s="298"/>
      <c r="L40" s="298"/>
      <c r="M40" s="298"/>
      <c r="N40" s="298"/>
    </row>
    <row r="41" spans="1:54" s="275" customFormat="1" ht="15" customHeight="1">
      <c r="A41" s="272"/>
      <c r="B41" s="100" t="s">
        <v>24</v>
      </c>
      <c r="C41" s="299"/>
      <c r="D41" s="300">
        <v>2.6626855739197817</v>
      </c>
      <c r="E41" s="298"/>
      <c r="F41" s="298"/>
      <c r="G41" s="298"/>
      <c r="H41" s="298"/>
      <c r="I41" s="298"/>
      <c r="J41" s="298"/>
      <c r="K41" s="298"/>
      <c r="L41" s="298"/>
      <c r="M41" s="298"/>
      <c r="N41" s="298"/>
    </row>
    <row r="42" spans="1:54" s="275" customFormat="1" ht="15" customHeight="1">
      <c r="A42" s="272"/>
      <c r="B42" s="100" t="s">
        <v>25</v>
      </c>
      <c r="C42" s="299"/>
      <c r="D42" s="300">
        <v>2.7748877217450598</v>
      </c>
      <c r="E42" s="298"/>
      <c r="F42" s="298"/>
      <c r="G42" s="298"/>
      <c r="H42" s="298"/>
      <c r="I42" s="298"/>
      <c r="J42" s="298"/>
      <c r="K42" s="298"/>
      <c r="L42" s="298"/>
      <c r="M42" s="298"/>
      <c r="N42" s="298"/>
    </row>
    <row r="43" spans="1:54" s="275" customFormat="1" ht="15" customHeight="1">
      <c r="A43" s="272"/>
      <c r="B43" s="100" t="s">
        <v>26</v>
      </c>
      <c r="C43" s="299"/>
      <c r="D43" s="300">
        <v>1.6785049520800583</v>
      </c>
      <c r="E43" s="298"/>
      <c r="F43" s="298"/>
      <c r="G43" s="298"/>
      <c r="H43" s="298"/>
      <c r="I43" s="298"/>
      <c r="J43" s="298"/>
      <c r="K43" s="298"/>
      <c r="L43" s="298"/>
      <c r="M43" s="298"/>
      <c r="N43" s="298"/>
    </row>
    <row r="44" spans="1:54" s="275" customFormat="1" ht="15" customHeight="1">
      <c r="A44" s="272"/>
      <c r="B44" s="100" t="s">
        <v>27</v>
      </c>
      <c r="C44" s="299"/>
      <c r="D44" s="300">
        <v>0.90093325951712111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</row>
    <row r="45" spans="1:54" s="275" customFormat="1" ht="15" customHeight="1" thickBot="1">
      <c r="A45" s="272"/>
      <c r="B45" s="302" t="s">
        <v>28</v>
      </c>
      <c r="C45" s="303"/>
      <c r="D45" s="304">
        <v>0.1954495101478802</v>
      </c>
      <c r="E45" s="298"/>
      <c r="F45" s="298"/>
      <c r="G45" s="298"/>
      <c r="H45" s="298"/>
      <c r="I45" s="298"/>
      <c r="J45" s="298"/>
      <c r="K45" s="298"/>
      <c r="L45" s="298"/>
      <c r="M45" s="298"/>
      <c r="N45" s="298"/>
    </row>
    <row r="46" spans="1:54" ht="15" customHeight="1">
      <c r="B46" s="90" t="s">
        <v>41</v>
      </c>
      <c r="C46" s="4"/>
      <c r="D46" s="13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54" ht="15" customHeight="1">
      <c r="L47" s="13"/>
    </row>
    <row r="48" spans="1:54" ht="15" customHeight="1">
      <c r="A48" s="24" t="s">
        <v>47</v>
      </c>
      <c r="B48" s="216" t="s">
        <v>29</v>
      </c>
      <c r="C48" s="216"/>
      <c r="D48" s="216"/>
      <c r="E48" s="216"/>
      <c r="F48" s="216"/>
      <c r="G48" s="216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1:54" s="17" customFormat="1" ht="15" customHeight="1">
      <c r="A49" s="14"/>
      <c r="B49" s="19"/>
      <c r="C49" s="20"/>
      <c r="D49" s="16">
        <v>2013</v>
      </c>
      <c r="E49" s="16">
        <v>2014</v>
      </c>
      <c r="F49" s="16">
        <v>2015</v>
      </c>
      <c r="G49" s="16">
        <v>2016</v>
      </c>
      <c r="H49" s="16">
        <v>2017</v>
      </c>
      <c r="I49" s="16">
        <v>2018</v>
      </c>
      <c r="J49" s="16">
        <v>2019</v>
      </c>
      <c r="K49" s="16">
        <v>2020</v>
      </c>
      <c r="L49" s="16">
        <v>2021</v>
      </c>
      <c r="M49" s="16">
        <v>2022</v>
      </c>
      <c r="N49" s="16">
        <v>2023</v>
      </c>
      <c r="O49" s="16">
        <v>2024</v>
      </c>
      <c r="P49" s="16">
        <v>2025</v>
      </c>
      <c r="Q49" s="16">
        <v>2026</v>
      </c>
      <c r="R49" s="16">
        <v>2027</v>
      </c>
      <c r="S49" s="16">
        <v>2028</v>
      </c>
      <c r="T49" s="16">
        <v>2029</v>
      </c>
      <c r="U49" s="16">
        <v>2030</v>
      </c>
      <c r="V49" s="16">
        <v>2031</v>
      </c>
      <c r="W49" s="16">
        <v>2032</v>
      </c>
      <c r="X49" s="16">
        <v>2033</v>
      </c>
      <c r="Y49" s="16">
        <v>2034</v>
      </c>
      <c r="Z49" s="16">
        <v>2035</v>
      </c>
      <c r="AA49" s="16">
        <v>2036</v>
      </c>
      <c r="AB49" s="16">
        <v>2037</v>
      </c>
      <c r="AC49" s="16">
        <v>2038</v>
      </c>
      <c r="AD49" s="16">
        <v>2039</v>
      </c>
      <c r="AE49" s="16">
        <v>2040</v>
      </c>
      <c r="AF49" s="16">
        <v>2041</v>
      </c>
      <c r="AG49" s="16">
        <v>2042</v>
      </c>
      <c r="AH49" s="16">
        <v>2043</v>
      </c>
      <c r="AI49" s="16">
        <v>2044</v>
      </c>
      <c r="AJ49" s="16">
        <v>2045</v>
      </c>
      <c r="AK49" s="16">
        <v>2046</v>
      </c>
      <c r="AL49" s="16">
        <v>2047</v>
      </c>
      <c r="AM49" s="16">
        <v>2048</v>
      </c>
      <c r="AN49" s="16">
        <v>2049</v>
      </c>
      <c r="AO49" s="16">
        <v>2050</v>
      </c>
      <c r="AP49" s="16">
        <v>2051</v>
      </c>
      <c r="AQ49" s="16">
        <v>2052</v>
      </c>
      <c r="AR49" s="16">
        <v>2053</v>
      </c>
      <c r="AS49" s="16">
        <v>2054</v>
      </c>
      <c r="AT49" s="16">
        <v>2055</v>
      </c>
      <c r="AU49" s="16">
        <v>2056</v>
      </c>
      <c r="AV49" s="16">
        <v>2057</v>
      </c>
      <c r="AW49" s="16">
        <v>2058</v>
      </c>
      <c r="AX49" s="16">
        <v>2059</v>
      </c>
      <c r="AY49" s="16">
        <v>2060</v>
      </c>
      <c r="AZ49" s="16">
        <v>2061</v>
      </c>
      <c r="BA49" s="16">
        <v>2062</v>
      </c>
      <c r="BB49" s="16">
        <v>2063</v>
      </c>
    </row>
    <row r="50" spans="1:54" s="275" customFormat="1" ht="15" customHeight="1">
      <c r="A50" s="272"/>
      <c r="B50" s="305" t="s">
        <v>30</v>
      </c>
      <c r="C50" s="305"/>
      <c r="D50" s="306">
        <v>5.2345702290444211E-2</v>
      </c>
      <c r="E50" s="306">
        <v>5.2650356942378358E-2</v>
      </c>
      <c r="F50" s="306">
        <v>5.2941645587163126E-2</v>
      </c>
      <c r="G50" s="306">
        <v>5.3249890464759191E-2</v>
      </c>
      <c r="H50" s="306">
        <v>5.3575549100830011E-2</v>
      </c>
      <c r="I50" s="306">
        <v>5.3893745597803751E-2</v>
      </c>
      <c r="J50" s="306">
        <v>5.4223493946023438E-2</v>
      </c>
      <c r="K50" s="306">
        <v>5.4541814041337636E-2</v>
      </c>
      <c r="L50" s="306">
        <v>5.4862262047738738E-2</v>
      </c>
      <c r="M50" s="306">
        <v>5.5202688576361347E-2</v>
      </c>
      <c r="N50" s="306">
        <v>5.5543141289237159E-2</v>
      </c>
      <c r="O50" s="306">
        <v>5.5845781171243641E-2</v>
      </c>
      <c r="P50" s="306">
        <v>5.6211630995509465E-2</v>
      </c>
      <c r="Q50" s="306">
        <v>5.6522342125718987E-2</v>
      </c>
      <c r="R50" s="306">
        <v>5.6879478376241362E-2</v>
      </c>
      <c r="S50" s="306">
        <v>5.7186504167079356E-2</v>
      </c>
      <c r="T50" s="306">
        <v>5.748179905069057E-2</v>
      </c>
      <c r="U50" s="306">
        <v>5.780135815917866E-2</v>
      </c>
      <c r="V50" s="306">
        <v>5.8084452002225416E-2</v>
      </c>
      <c r="W50" s="306">
        <v>5.8387990880901713E-2</v>
      </c>
      <c r="X50" s="306">
        <v>5.8649941998275043E-2</v>
      </c>
      <c r="Y50" s="306">
        <v>5.8918996226977681E-2</v>
      </c>
      <c r="Z50" s="306">
        <v>5.9193704434311989E-2</v>
      </c>
      <c r="AA50" s="306">
        <v>5.9420905161397204E-2</v>
      </c>
      <c r="AB50" s="306">
        <v>5.9672827418629518E-2</v>
      </c>
      <c r="AC50" s="306">
        <v>5.9944703529197084E-2</v>
      </c>
      <c r="AD50" s="306">
        <v>6.0197279010315644E-2</v>
      </c>
      <c r="AE50" s="306">
        <v>6.0436856910397338E-2</v>
      </c>
      <c r="AF50" s="306">
        <v>6.0688087941230782E-2</v>
      </c>
      <c r="AG50" s="306">
        <v>6.0923313537243742E-2</v>
      </c>
      <c r="AH50" s="306">
        <v>6.1190003030176278E-2</v>
      </c>
      <c r="AI50" s="306">
        <v>6.1418817129931948E-2</v>
      </c>
      <c r="AJ50" s="306">
        <v>6.168862593446197E-2</v>
      </c>
      <c r="AK50" s="306">
        <v>6.188463821143652E-2</v>
      </c>
      <c r="AL50" s="306">
        <v>6.2084415666545094E-2</v>
      </c>
      <c r="AM50" s="306">
        <v>6.2332164935227377E-2</v>
      </c>
      <c r="AN50" s="306">
        <v>6.2553597783590612E-2</v>
      </c>
      <c r="AO50" s="306">
        <v>6.271959216552285E-2</v>
      </c>
      <c r="AP50" s="306">
        <v>6.2942995006050897E-2</v>
      </c>
      <c r="AQ50" s="306">
        <v>6.3151075108065766E-2</v>
      </c>
      <c r="AR50" s="306">
        <v>6.3307818658614387E-2</v>
      </c>
      <c r="AS50" s="306">
        <v>6.3480984123888071E-2</v>
      </c>
      <c r="AT50" s="306">
        <v>6.3626840514131131E-2</v>
      </c>
      <c r="AU50" s="306">
        <v>6.3755886796479755E-2</v>
      </c>
      <c r="AV50" s="306">
        <v>6.3828484421053655E-2</v>
      </c>
      <c r="AW50" s="306">
        <v>6.3910789349788485E-2</v>
      </c>
      <c r="AX50" s="306">
        <v>6.3981281116676572E-2</v>
      </c>
      <c r="AY50" s="306">
        <v>6.40072046909783E-2</v>
      </c>
      <c r="AZ50" s="306">
        <v>6.4076867980514068E-2</v>
      </c>
      <c r="BA50" s="306">
        <v>6.4051981976531086E-2</v>
      </c>
      <c r="BB50" s="306">
        <v>6.4039056696070365E-2</v>
      </c>
    </row>
    <row r="51" spans="1:54" s="275" customFormat="1" ht="15" customHeight="1">
      <c r="A51" s="272"/>
      <c r="B51" s="307" t="s">
        <v>31</v>
      </c>
      <c r="C51" s="307"/>
      <c r="D51" s="308">
        <v>5.2345702290444211E-2</v>
      </c>
      <c r="E51" s="308">
        <v>5.249231065225006E-2</v>
      </c>
      <c r="F51" s="308">
        <v>5.2814550335028368E-2</v>
      </c>
      <c r="G51" s="308">
        <v>5.3159556040913929E-2</v>
      </c>
      <c r="H51" s="308">
        <v>5.3485057622275158E-2</v>
      </c>
      <c r="I51" s="308">
        <v>5.3747703604408656E-2</v>
      </c>
      <c r="J51" s="308">
        <v>5.4043340075665719E-2</v>
      </c>
      <c r="K51" s="308">
        <v>5.4358989013033522E-2</v>
      </c>
      <c r="L51" s="308">
        <v>5.4730375901354794E-2</v>
      </c>
      <c r="M51" s="308">
        <v>5.508244023945149E-2</v>
      </c>
      <c r="N51" s="308">
        <v>5.5417849622170605E-2</v>
      </c>
      <c r="O51" s="308">
        <v>5.5773751151213351E-2</v>
      </c>
      <c r="P51" s="308">
        <v>5.6112441469131323E-2</v>
      </c>
      <c r="Q51" s="308">
        <v>5.6485347920761625E-2</v>
      </c>
      <c r="R51" s="308">
        <v>5.6793810638617617E-2</v>
      </c>
      <c r="S51" s="308">
        <v>5.7103442709225689E-2</v>
      </c>
      <c r="T51" s="308">
        <v>5.7392061788382236E-2</v>
      </c>
      <c r="U51" s="308">
        <v>5.7606541848986968E-2</v>
      </c>
      <c r="V51" s="308">
        <v>5.775100393900183E-2</v>
      </c>
      <c r="W51" s="308">
        <v>5.7850931065183867E-2</v>
      </c>
      <c r="X51" s="308">
        <v>5.8030704437005982E-2</v>
      </c>
      <c r="Y51" s="308">
        <v>5.8183954667046241E-2</v>
      </c>
      <c r="Z51" s="308">
        <v>5.8307694480862649E-2</v>
      </c>
      <c r="AA51" s="308">
        <v>5.8355888361141965E-2</v>
      </c>
      <c r="AB51" s="308">
        <v>5.8413431145493418E-2</v>
      </c>
      <c r="AC51" s="308">
        <v>5.8481798611957743E-2</v>
      </c>
      <c r="AD51" s="308">
        <v>5.8572354309433534E-2</v>
      </c>
      <c r="AE51" s="308">
        <v>5.8663679266163449E-2</v>
      </c>
      <c r="AF51" s="308">
        <v>5.878011554733284E-2</v>
      </c>
      <c r="AG51" s="308">
        <v>5.8990241360178254E-2</v>
      </c>
      <c r="AH51" s="308">
        <v>5.9211875208185931E-2</v>
      </c>
      <c r="AI51" s="308">
        <v>5.9372197820704929E-2</v>
      </c>
      <c r="AJ51" s="308">
        <v>5.9503567542270402E-2</v>
      </c>
      <c r="AK51" s="308">
        <v>5.9647406423650344E-2</v>
      </c>
      <c r="AL51" s="308">
        <v>5.9836195384454283E-2</v>
      </c>
      <c r="AM51" s="308">
        <v>6.0057790362186003E-2</v>
      </c>
      <c r="AN51" s="308">
        <v>6.0376429824873172E-2</v>
      </c>
      <c r="AO51" s="308">
        <v>6.0706368509929179E-2</v>
      </c>
      <c r="AP51" s="308">
        <v>6.102849064463705E-2</v>
      </c>
      <c r="AQ51" s="308">
        <v>6.1345385134059481E-2</v>
      </c>
      <c r="AR51" s="308">
        <v>6.1715467907089018E-2</v>
      </c>
      <c r="AS51" s="308">
        <v>6.2096929046019815E-2</v>
      </c>
      <c r="AT51" s="308">
        <v>6.2459798978801877E-2</v>
      </c>
      <c r="AU51" s="308">
        <v>6.2786985478948634E-2</v>
      </c>
      <c r="AV51" s="308">
        <v>6.306998681768039E-2</v>
      </c>
      <c r="AW51" s="308">
        <v>6.3362528363557657E-2</v>
      </c>
      <c r="AX51" s="308">
        <v>6.3548645059527689E-2</v>
      </c>
      <c r="AY51" s="308">
        <v>6.3596211072595679E-2</v>
      </c>
      <c r="AZ51" s="308">
        <v>6.3571446059762754E-2</v>
      </c>
      <c r="BA51" s="308">
        <v>6.358151776682662E-2</v>
      </c>
      <c r="BB51" s="308">
        <v>6.3585018699679349E-2</v>
      </c>
    </row>
    <row r="52" spans="1:54" s="275" customFormat="1" ht="15" customHeight="1">
      <c r="A52" s="272"/>
      <c r="B52" s="307" t="s">
        <v>32</v>
      </c>
      <c r="C52" s="307"/>
      <c r="D52" s="308">
        <v>5.2345702290444211E-2</v>
      </c>
      <c r="E52" s="308">
        <v>5.2603064108199149E-2</v>
      </c>
      <c r="F52" s="308">
        <v>5.3063299489480263E-2</v>
      </c>
      <c r="G52" s="308">
        <v>5.3555815711851903E-2</v>
      </c>
      <c r="H52" s="308">
        <v>5.4038233623935998E-2</v>
      </c>
      <c r="I52" s="308">
        <v>5.444456279268025E-2</v>
      </c>
      <c r="J52" s="308">
        <v>5.4880348009759224E-2</v>
      </c>
      <c r="K52" s="308">
        <v>5.5332074854199366E-2</v>
      </c>
      <c r="L52" s="308">
        <v>5.58331630073459E-2</v>
      </c>
      <c r="M52" s="308">
        <v>5.6309204754034538E-2</v>
      </c>
      <c r="N52" s="308">
        <v>5.6764015028678706E-2</v>
      </c>
      <c r="O52" s="308">
        <v>5.7236375008052703E-2</v>
      </c>
      <c r="P52" s="308">
        <v>5.7687683015993863E-2</v>
      </c>
      <c r="Q52" s="308">
        <v>5.8169541965861271E-2</v>
      </c>
      <c r="R52" s="308">
        <v>5.8577971246521775E-2</v>
      </c>
      <c r="S52" s="308">
        <v>5.8979642404632777E-2</v>
      </c>
      <c r="T52" s="308">
        <v>5.9352331081452436E-2</v>
      </c>
      <c r="U52" s="308">
        <v>5.9640149336615454E-2</v>
      </c>
      <c r="V52" s="308">
        <v>5.9848412215027555E-2</v>
      </c>
      <c r="W52" s="308">
        <v>6.0007348931973285E-2</v>
      </c>
      <c r="X52" s="308">
        <v>6.0246043766966975E-2</v>
      </c>
      <c r="Y52" s="308">
        <v>6.0454197636159217E-2</v>
      </c>
      <c r="Z52" s="308">
        <v>6.0628315993357974E-2</v>
      </c>
      <c r="AA52" s="308">
        <v>6.0720440309743537E-2</v>
      </c>
      <c r="AB52" s="308">
        <v>6.0819246605259128E-2</v>
      </c>
      <c r="AC52" s="308">
        <v>6.092679783649161E-2</v>
      </c>
      <c r="AD52" s="308">
        <v>6.1055079049865103E-2</v>
      </c>
      <c r="AE52" s="308">
        <v>6.1181897263157155E-2</v>
      </c>
      <c r="AF52" s="308">
        <v>6.1332032627700608E-2</v>
      </c>
      <c r="AG52" s="308">
        <v>6.1577472339015733E-2</v>
      </c>
      <c r="AH52" s="308">
        <v>6.1832733141100597E-2</v>
      </c>
      <c r="AI52" s="308">
        <v>6.2021814515389496E-2</v>
      </c>
      <c r="AJ52" s="308">
        <v>6.2178669475747461E-2</v>
      </c>
      <c r="AK52" s="308">
        <v>6.234659809510569E-2</v>
      </c>
      <c r="AL52" s="308">
        <v>6.2559792155090679E-2</v>
      </c>
      <c r="AM52" s="308">
        <v>6.2805810777659996E-2</v>
      </c>
      <c r="AN52" s="308">
        <v>6.3152083138814111E-2</v>
      </c>
      <c r="AO52" s="308">
        <v>6.3508980268154408E-2</v>
      </c>
      <c r="AP52" s="308">
        <v>6.3856535029188477E-2</v>
      </c>
      <c r="AQ52" s="308">
        <v>6.4197486486556946E-2</v>
      </c>
      <c r="AR52" s="308">
        <v>6.4593013671004923E-2</v>
      </c>
      <c r="AS52" s="308">
        <v>6.4999461416403753E-2</v>
      </c>
      <c r="AT52" s="308">
        <v>6.5385409133117495E-2</v>
      </c>
      <c r="AU52" s="308">
        <v>6.573291681331811E-2</v>
      </c>
      <c r="AV52" s="308">
        <v>6.6033029966497986E-2</v>
      </c>
      <c r="AW52" s="308">
        <v>6.6341934751515647E-2</v>
      </c>
      <c r="AX52" s="308">
        <v>6.6538136607480952E-2</v>
      </c>
      <c r="AY52" s="308">
        <v>6.6587940248021629E-2</v>
      </c>
      <c r="AZ52" s="308">
        <v>6.6562010225352838E-2</v>
      </c>
      <c r="BA52" s="308">
        <v>6.6572555731395644E-2</v>
      </c>
      <c r="BB52" s="308">
        <v>6.6576221357125195E-2</v>
      </c>
    </row>
    <row r="53" spans="1:54" s="275" customFormat="1" ht="15" customHeight="1">
      <c r="A53" s="272"/>
      <c r="B53" s="307" t="s">
        <v>33</v>
      </c>
      <c r="C53" s="307"/>
      <c r="D53" s="308">
        <v>5.2345702290444211E-2</v>
      </c>
      <c r="E53" s="308">
        <v>5.282457102009739E-2</v>
      </c>
      <c r="F53" s="308">
        <v>5.3562532473000378E-2</v>
      </c>
      <c r="G53" s="308">
        <v>5.4354198645792363E-2</v>
      </c>
      <c r="H53" s="308">
        <v>5.5157394297968274E-2</v>
      </c>
      <c r="I53" s="308">
        <v>5.5859911227937251E-2</v>
      </c>
      <c r="J53" s="308">
        <v>5.6586743958044472E-2</v>
      </c>
      <c r="K53" s="308">
        <v>5.7323052946792026E-2</v>
      </c>
      <c r="L53" s="308">
        <v>5.8097132963800834E-2</v>
      </c>
      <c r="M53" s="308">
        <v>5.8835723641635453E-2</v>
      </c>
      <c r="N53" s="308">
        <v>5.9544846715040838E-2</v>
      </c>
      <c r="O53" s="308">
        <v>6.0266537050429919E-2</v>
      </c>
      <c r="P53" s="308">
        <v>6.096019322938051E-2</v>
      </c>
      <c r="Q53" s="308">
        <v>6.1677528535087803E-2</v>
      </c>
      <c r="R53" s="308">
        <v>6.2303075144351662E-2</v>
      </c>
      <c r="S53" s="308">
        <v>6.2905382463264201E-2</v>
      </c>
      <c r="T53" s="308">
        <v>6.3461980132545989E-2</v>
      </c>
      <c r="U53" s="308">
        <v>6.3910893924023784E-2</v>
      </c>
      <c r="V53" s="308">
        <v>6.4259879265890316E-2</v>
      </c>
      <c r="W53" s="308">
        <v>6.4549456422829415E-2</v>
      </c>
      <c r="X53" s="308">
        <v>6.4918564718816199E-2</v>
      </c>
      <c r="Y53" s="308">
        <v>6.5248577852662151E-2</v>
      </c>
      <c r="Z53" s="308">
        <v>6.5534830517006967E-2</v>
      </c>
      <c r="AA53" s="308">
        <v>6.5725234859418918E-2</v>
      </c>
      <c r="AB53" s="308">
        <v>6.5916466744800048E-2</v>
      </c>
      <c r="AC53" s="308">
        <v>6.6111863689500727E-2</v>
      </c>
      <c r="AD53" s="308">
        <v>6.6324717929625174E-2</v>
      </c>
      <c r="AE53" s="308">
        <v>6.65311848496489E-2</v>
      </c>
      <c r="AF53" s="308">
        <v>6.6756867507758208E-2</v>
      </c>
      <c r="AG53" s="308">
        <v>6.7081032421646869E-2</v>
      </c>
      <c r="AH53" s="308">
        <v>6.7411193583967646E-2</v>
      </c>
      <c r="AI53" s="308">
        <v>6.7664567334263209E-2</v>
      </c>
      <c r="AJ53" s="308">
        <v>6.7878508652022787E-2</v>
      </c>
      <c r="AK53" s="308">
        <v>6.8100308407426521E-2</v>
      </c>
      <c r="AL53" s="308">
        <v>6.8367828802533004E-2</v>
      </c>
      <c r="AM53" s="308">
        <v>6.8668024229635388E-2</v>
      </c>
      <c r="AN53" s="308">
        <v>6.9075160225315804E-2</v>
      </c>
      <c r="AO53" s="308">
        <v>6.9491323329708893E-2</v>
      </c>
      <c r="AP53" s="308">
        <v>6.989472895407603E-2</v>
      </c>
      <c r="AQ53" s="308">
        <v>7.02884371127597E-2</v>
      </c>
      <c r="AR53" s="308">
        <v>7.0739531200025366E-2</v>
      </c>
      <c r="AS53" s="308">
        <v>7.120042712382374E-2</v>
      </c>
      <c r="AT53" s="308">
        <v>7.1636594453285574E-2</v>
      </c>
      <c r="AU53" s="308">
        <v>7.2028272525138826E-2</v>
      </c>
      <c r="AV53" s="308">
        <v>7.2365529417231733E-2</v>
      </c>
      <c r="AW53" s="308">
        <v>7.2709799413908136E-2</v>
      </c>
      <c r="AX53" s="308">
        <v>7.2927757146139818E-2</v>
      </c>
      <c r="AY53" s="308">
        <v>7.298234340279694E-2</v>
      </c>
      <c r="AZ53" s="308">
        <v>7.2953923334361043E-2</v>
      </c>
      <c r="BA53" s="308">
        <v>7.296548151952946E-2</v>
      </c>
      <c r="BB53" s="308">
        <v>7.2969499153274928E-2</v>
      </c>
    </row>
    <row r="54" spans="1:54" ht="15" customHeight="1">
      <c r="B54" s="90" t="s">
        <v>41</v>
      </c>
      <c r="C54" s="21"/>
      <c r="D54" s="22"/>
      <c r="E54" s="22"/>
      <c r="F54" s="22"/>
      <c r="G54" s="22"/>
      <c r="H54" s="22"/>
      <c r="I54" s="22"/>
      <c r="J54" s="22"/>
      <c r="K54" s="22"/>
      <c r="L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</row>
    <row r="55" spans="1:54" ht="15" customHeight="1"/>
    <row r="56" spans="1:54" s="17" customFormat="1" ht="15" customHeight="1">
      <c r="A56" s="24" t="s">
        <v>48</v>
      </c>
      <c r="B56" s="8" t="s">
        <v>34</v>
      </c>
      <c r="C56" s="8">
        <v>2012</v>
      </c>
      <c r="D56" s="8">
        <v>2013</v>
      </c>
      <c r="E56" s="8">
        <v>2014</v>
      </c>
      <c r="F56" s="8">
        <v>2015</v>
      </c>
      <c r="G56" s="8">
        <v>2016</v>
      </c>
      <c r="H56" s="8">
        <v>2017</v>
      </c>
      <c r="I56" s="8">
        <v>2018</v>
      </c>
      <c r="J56" s="8">
        <v>2019</v>
      </c>
      <c r="K56" s="8">
        <v>2020</v>
      </c>
      <c r="L56" s="8">
        <v>2021</v>
      </c>
      <c r="M56" s="8">
        <v>2022</v>
      </c>
      <c r="N56" s="8">
        <v>2023</v>
      </c>
      <c r="O56" s="8">
        <v>2024</v>
      </c>
      <c r="P56" s="8">
        <v>2025</v>
      </c>
      <c r="Q56" s="8">
        <v>2026</v>
      </c>
      <c r="R56" s="8">
        <v>2027</v>
      </c>
      <c r="S56" s="8">
        <v>2028</v>
      </c>
      <c r="T56" s="8">
        <v>2029</v>
      </c>
      <c r="U56" s="8">
        <v>2030</v>
      </c>
      <c r="V56" s="8">
        <v>2031</v>
      </c>
      <c r="W56" s="8">
        <v>2032</v>
      </c>
      <c r="X56" s="8">
        <v>2033</v>
      </c>
      <c r="Y56" s="8">
        <v>2034</v>
      </c>
      <c r="Z56" s="8">
        <v>2035</v>
      </c>
      <c r="AA56" s="8">
        <v>2036</v>
      </c>
      <c r="AB56" s="8">
        <v>2037</v>
      </c>
      <c r="AC56" s="8">
        <v>2038</v>
      </c>
      <c r="AD56" s="8">
        <v>2039</v>
      </c>
      <c r="AE56" s="8">
        <v>2040</v>
      </c>
      <c r="AF56" s="8">
        <v>2041</v>
      </c>
      <c r="AG56" s="8">
        <v>2042</v>
      </c>
      <c r="AH56" s="8">
        <v>2043</v>
      </c>
      <c r="AI56" s="8">
        <v>2044</v>
      </c>
      <c r="AJ56" s="8">
        <v>2045</v>
      </c>
      <c r="AK56" s="8">
        <v>2046</v>
      </c>
      <c r="AL56" s="8">
        <v>2047</v>
      </c>
      <c r="AM56" s="8">
        <v>2048</v>
      </c>
      <c r="AN56" s="8">
        <v>2049</v>
      </c>
      <c r="AO56" s="8">
        <v>2050</v>
      </c>
      <c r="AP56" s="8">
        <v>2051</v>
      </c>
      <c r="AQ56" s="8">
        <v>2052</v>
      </c>
      <c r="AR56" s="8">
        <v>2053</v>
      </c>
      <c r="AS56" s="8">
        <v>2054</v>
      </c>
      <c r="AT56" s="8">
        <v>2055</v>
      </c>
      <c r="AU56" s="8">
        <v>2056</v>
      </c>
      <c r="AV56" s="8">
        <v>2057</v>
      </c>
      <c r="AW56" s="8">
        <v>2058</v>
      </c>
      <c r="AX56" s="8">
        <v>2059</v>
      </c>
      <c r="AY56" s="8">
        <v>2060</v>
      </c>
      <c r="AZ56" s="8">
        <v>2061</v>
      </c>
      <c r="BA56" s="8">
        <v>2062</v>
      </c>
      <c r="BB56" s="8">
        <v>2063</v>
      </c>
    </row>
    <row r="57" spans="1:54" s="275" customFormat="1" ht="15" customHeight="1">
      <c r="A57" s="272"/>
      <c r="B57" s="136" t="s">
        <v>43</v>
      </c>
      <c r="C57" s="169">
        <v>5404292</v>
      </c>
      <c r="D57" s="170">
        <v>5410836</v>
      </c>
      <c r="E57" s="170">
        <v>5425540.6766372621</v>
      </c>
      <c r="F57" s="170">
        <v>5439916.7393473666</v>
      </c>
      <c r="G57" s="170">
        <v>5453975.0282964818</v>
      </c>
      <c r="H57" s="170">
        <v>5467633.3073108261</v>
      </c>
      <c r="I57" s="170">
        <v>5480300.5097395321</v>
      </c>
      <c r="J57" s="170">
        <v>5491527.2040116759</v>
      </c>
      <c r="K57" s="170">
        <v>5501248.9304911783</v>
      </c>
      <c r="L57" s="170">
        <v>5509426.4231737638</v>
      </c>
      <c r="M57" s="170">
        <v>5516355.1251222696</v>
      </c>
      <c r="N57" s="170">
        <v>5521536.8995157685</v>
      </c>
      <c r="O57" s="170">
        <v>5524724.0508228932</v>
      </c>
      <c r="P57" s="170">
        <v>5525701.6628002841</v>
      </c>
      <c r="Q57" s="170">
        <v>5525223.4904036392</v>
      </c>
      <c r="R57" s="170">
        <v>5523187.4574034465</v>
      </c>
      <c r="S57" s="170">
        <v>5519423.5484059704</v>
      </c>
      <c r="T57" s="170">
        <v>5514439.1250000652</v>
      </c>
      <c r="U57" s="170">
        <v>5508189.6362012643</v>
      </c>
      <c r="V57" s="170">
        <v>5500502.2844264675</v>
      </c>
      <c r="W57" s="170">
        <v>5491515.0156085137</v>
      </c>
      <c r="X57" s="170">
        <v>5481242.3910133783</v>
      </c>
      <c r="Y57" s="170">
        <v>5470027.1762239663</v>
      </c>
      <c r="Z57" s="170">
        <v>5458361.2374106226</v>
      </c>
      <c r="AA57" s="170">
        <v>5446169.5889457921</v>
      </c>
      <c r="AB57" s="170">
        <v>5433643.059219515</v>
      </c>
      <c r="AC57" s="170">
        <v>5421111.2966252491</v>
      </c>
      <c r="AD57" s="170">
        <v>5408596.6547014229</v>
      </c>
      <c r="AE57" s="170">
        <v>5396165.0696016159</v>
      </c>
      <c r="AF57" s="170">
        <v>5383487.2379806265</v>
      </c>
      <c r="AG57" s="170">
        <v>5370758.1532974523</v>
      </c>
      <c r="AH57" s="170">
        <v>5357803.2752323309</v>
      </c>
      <c r="AI57" s="170">
        <v>5344684.0679436047</v>
      </c>
      <c r="AJ57" s="170">
        <v>5331429.6748344749</v>
      </c>
      <c r="AK57" s="170">
        <v>5317530.9284333847</v>
      </c>
      <c r="AL57" s="170">
        <v>5303284.9140298748</v>
      </c>
      <c r="AM57" s="170">
        <v>5288648.7626909185</v>
      </c>
      <c r="AN57" s="170">
        <v>5273413.4917440787</v>
      </c>
      <c r="AO57" s="170">
        <v>5257753.7977959309</v>
      </c>
      <c r="AP57" s="170">
        <v>5241667.3407778684</v>
      </c>
      <c r="AQ57" s="170">
        <v>5224795.4586493373</v>
      </c>
      <c r="AR57" s="170">
        <v>5207074.4080642592</v>
      </c>
      <c r="AS57" s="170">
        <v>5188774.7378469426</v>
      </c>
      <c r="AT57" s="170">
        <v>5169660.3209656253</v>
      </c>
      <c r="AU57" s="170">
        <v>5149876.9527789894</v>
      </c>
      <c r="AV57" s="170">
        <v>5129270.0267227022</v>
      </c>
      <c r="AW57" s="170">
        <v>5107666.6314936429</v>
      </c>
      <c r="AX57" s="170">
        <v>5085273.5923557812</v>
      </c>
      <c r="AY57" s="170">
        <v>5061648.1535916533</v>
      </c>
      <c r="AZ57" s="170">
        <v>5036948.2223658469</v>
      </c>
      <c r="BA57" s="170">
        <v>5013728.0681412937</v>
      </c>
      <c r="BB57" s="170">
        <v>4989882.2624954637</v>
      </c>
    </row>
    <row r="58" spans="1:54" s="275" customFormat="1" ht="15" customHeight="1">
      <c r="A58" s="272"/>
      <c r="B58" s="136" t="s">
        <v>35</v>
      </c>
      <c r="C58" s="169">
        <v>3416</v>
      </c>
      <c r="D58" s="169">
        <v>10593.672727272726</v>
      </c>
      <c r="E58" s="169">
        <v>10452.06590909091</v>
      </c>
      <c r="F58" s="169">
        <v>10836.559090909093</v>
      </c>
      <c r="G58" s="169">
        <v>11172.552272727269</v>
      </c>
      <c r="H58" s="169">
        <v>11019.945454545454</v>
      </c>
      <c r="I58" s="169">
        <v>10550.238636363636</v>
      </c>
      <c r="J58" s="169">
        <v>10128.931818181816</v>
      </c>
      <c r="K58" s="169">
        <v>9898.125</v>
      </c>
      <c r="L58" s="169">
        <v>9927.7625000000044</v>
      </c>
      <c r="M58" s="169">
        <v>9591.5999999999985</v>
      </c>
      <c r="N58" s="169">
        <v>9018.5375000000022</v>
      </c>
      <c r="O58" s="169">
        <v>8285.2750000000015</v>
      </c>
      <c r="P58" s="169">
        <v>8330.2125000000015</v>
      </c>
      <c r="Q58" s="169">
        <v>8274.75</v>
      </c>
      <c r="R58" s="169">
        <v>8057.2875000000022</v>
      </c>
      <c r="S58" s="169">
        <v>8276.125</v>
      </c>
      <c r="T58" s="169">
        <v>8360.7624999999971</v>
      </c>
      <c r="U58" s="169">
        <v>8174.1999999999989</v>
      </c>
      <c r="V58" s="169">
        <v>8035.0375000000013</v>
      </c>
      <c r="W58" s="169">
        <v>7798.875</v>
      </c>
      <c r="X58" s="169">
        <v>7809.3125000000009</v>
      </c>
      <c r="Y58" s="169">
        <v>8175.8500000000022</v>
      </c>
      <c r="Z58" s="169">
        <v>8370.8874999999989</v>
      </c>
      <c r="AA58" s="169">
        <v>8662.1250000000018</v>
      </c>
      <c r="AB58" s="169">
        <v>9182.5625000000018</v>
      </c>
      <c r="AC58" s="169">
        <v>9665.5</v>
      </c>
      <c r="AD58" s="169">
        <v>10153.737500000003</v>
      </c>
      <c r="AE58" s="169">
        <v>10253.975</v>
      </c>
      <c r="AF58" s="169">
        <v>10517.212500000001</v>
      </c>
      <c r="AG58" s="169">
        <v>10548.05</v>
      </c>
      <c r="AH58" s="169">
        <v>10628.987499999997</v>
      </c>
      <c r="AI58" s="169">
        <v>10737.124999999991</v>
      </c>
      <c r="AJ58" s="169">
        <v>10386.662500000008</v>
      </c>
      <c r="AK58" s="169">
        <v>10254.399999999998</v>
      </c>
      <c r="AL58" s="169">
        <v>10206.237499999999</v>
      </c>
      <c r="AM58" s="169">
        <v>10049.475000000002</v>
      </c>
      <c r="AN58" s="169">
        <v>9966.3124999999964</v>
      </c>
      <c r="AO58" s="169">
        <v>9898.4500000000007</v>
      </c>
      <c r="AP58" s="169">
        <v>9596.9874999999956</v>
      </c>
      <c r="AQ58" s="169">
        <v>9219.625</v>
      </c>
      <c r="AR58" s="169">
        <v>9108.3624999999993</v>
      </c>
      <c r="AS58" s="169">
        <v>8774</v>
      </c>
      <c r="AT58" s="169">
        <v>8674.5374999999985</v>
      </c>
      <c r="AU58" s="169">
        <v>8478.9750000000022</v>
      </c>
      <c r="AV58" s="169">
        <v>8105.3125</v>
      </c>
      <c r="AW58" s="169">
        <v>7911.4499999999989</v>
      </c>
      <c r="AX58" s="169">
        <v>7292.8874999999998</v>
      </c>
      <c r="AY58" s="169">
        <v>6827.6250000000036</v>
      </c>
      <c r="AZ58" s="169">
        <v>9060.6140243902482</v>
      </c>
      <c r="BA58" s="169">
        <v>9060.6140243902482</v>
      </c>
      <c r="BB58" s="169">
        <v>9060.6140243902482</v>
      </c>
    </row>
    <row r="59" spans="1:54" s="275" customFormat="1" ht="15" customHeight="1">
      <c r="A59" s="272"/>
      <c r="B59" s="136" t="s">
        <v>36</v>
      </c>
      <c r="C59" s="171">
        <v>1.3369896343560626</v>
      </c>
      <c r="D59" s="172">
        <v>1.4231697450223049</v>
      </c>
      <c r="E59" s="172">
        <v>1.4262852950586387</v>
      </c>
      <c r="F59" s="172">
        <v>1.4294008450949722</v>
      </c>
      <c r="G59" s="172">
        <v>1.4325163951313058</v>
      </c>
      <c r="H59" s="172">
        <v>1.4356319451676389</v>
      </c>
      <c r="I59" s="172">
        <v>1.4387474952039723</v>
      </c>
      <c r="J59" s="172">
        <v>1.4418630452403065</v>
      </c>
      <c r="K59" s="172">
        <v>1.4449785952766399</v>
      </c>
      <c r="L59" s="172">
        <v>1.4480941453129734</v>
      </c>
      <c r="M59" s="172">
        <v>1.4512096953493068</v>
      </c>
      <c r="N59" s="172">
        <v>1.4543252453856403</v>
      </c>
      <c r="O59" s="172">
        <v>1.4574407954219739</v>
      </c>
      <c r="P59" s="172">
        <v>1.4605563454583079</v>
      </c>
      <c r="Q59" s="172">
        <v>1.4636718954946417</v>
      </c>
      <c r="R59" s="172">
        <v>1.4667874455309744</v>
      </c>
      <c r="S59" s="172">
        <v>1.4699029955673082</v>
      </c>
      <c r="T59" s="172">
        <v>1.4730185456036418</v>
      </c>
      <c r="U59" s="172">
        <v>1.4761340956399751</v>
      </c>
      <c r="V59" s="172">
        <v>1.4792496456763087</v>
      </c>
      <c r="W59" s="172">
        <v>1.4823651957126425</v>
      </c>
      <c r="X59" s="172">
        <v>1.4854807457489765</v>
      </c>
      <c r="Y59" s="172">
        <v>1.4885962957853096</v>
      </c>
      <c r="Z59" s="172">
        <v>1.4917118458216432</v>
      </c>
      <c r="AA59" s="172">
        <v>1.4948273958579761</v>
      </c>
      <c r="AB59" s="172">
        <v>1.4979429458943103</v>
      </c>
      <c r="AC59" s="172">
        <v>1.5010584959306437</v>
      </c>
      <c r="AD59" s="172">
        <v>1.5041740459669777</v>
      </c>
      <c r="AE59" s="172">
        <v>1.5072895960033108</v>
      </c>
      <c r="AF59" s="172">
        <v>1.5104051460396439</v>
      </c>
      <c r="AG59" s="172">
        <v>1.5135206960759782</v>
      </c>
      <c r="AH59" s="172">
        <v>1.5166362461123113</v>
      </c>
      <c r="AI59" s="172">
        <v>1.5197517961486449</v>
      </c>
      <c r="AJ59" s="172">
        <v>1.5228673461849784</v>
      </c>
      <c r="AK59" s="172">
        <v>1.5259828962213127</v>
      </c>
      <c r="AL59" s="172">
        <v>1.5290984462576458</v>
      </c>
      <c r="AM59" s="172">
        <v>1.5322139962939789</v>
      </c>
      <c r="AN59" s="172">
        <v>1.5353295463303127</v>
      </c>
      <c r="AO59" s="172">
        <v>1.5384450963666461</v>
      </c>
      <c r="AP59" s="172">
        <v>1.5415606464029801</v>
      </c>
      <c r="AQ59" s="172">
        <v>1.5446761964393132</v>
      </c>
      <c r="AR59" s="172">
        <v>1.5477917464756468</v>
      </c>
      <c r="AS59" s="172">
        <v>1.5509072965119797</v>
      </c>
      <c r="AT59" s="172">
        <v>1.5540228465483139</v>
      </c>
      <c r="AU59" s="172">
        <v>1.5571383965846479</v>
      </c>
      <c r="AV59" s="172">
        <v>1.560253946620981</v>
      </c>
      <c r="AW59" s="172">
        <v>1.5633694966573142</v>
      </c>
      <c r="AX59" s="172">
        <v>1.566485046693648</v>
      </c>
      <c r="AY59" s="172">
        <v>1.569600596729982</v>
      </c>
      <c r="AZ59" s="172">
        <v>1.5727161467663151</v>
      </c>
      <c r="BA59" s="172">
        <v>1.5758316968026489</v>
      </c>
      <c r="BB59" s="172">
        <v>1.5789472468389818</v>
      </c>
    </row>
    <row r="60" spans="1:54" s="275" customFormat="1" ht="15" customHeight="1">
      <c r="A60" s="272"/>
      <c r="B60" s="136" t="s">
        <v>37</v>
      </c>
      <c r="C60" s="171">
        <v>72.468986719879382</v>
      </c>
      <c r="D60" s="172">
        <v>72.465882230164169</v>
      </c>
      <c r="E60" s="172">
        <v>72.719863275020955</v>
      </c>
      <c r="F60" s="172">
        <v>72.97212063803552</v>
      </c>
      <c r="G60" s="172">
        <v>73.222665413332862</v>
      </c>
      <c r="H60" s="172">
        <v>73.471507871422986</v>
      </c>
      <c r="I60" s="172">
        <v>73.7186575107675</v>
      </c>
      <c r="J60" s="172">
        <v>73.964123107667604</v>
      </c>
      <c r="K60" s="172">
        <v>74.207912764481009</v>
      </c>
      <c r="L60" s="172">
        <v>74.450033956176625</v>
      </c>
      <c r="M60" s="172">
        <v>74.690493575238591</v>
      </c>
      <c r="N60" s="172">
        <v>74.929297974935295</v>
      </c>
      <c r="O60" s="172">
        <v>75.166453010968283</v>
      </c>
      <c r="P60" s="172">
        <v>75.401964081521669</v>
      </c>
      <c r="Q60" s="172">
        <v>75.635836165731718</v>
      </c>
      <c r="R60" s="172">
        <v>75.868073860598699</v>
      </c>
      <c r="S60" s="172">
        <v>76.098681416366176</v>
      </c>
      <c r="T60" s="172">
        <v>76.327662770392493</v>
      </c>
      <c r="U60" s="172">
        <v>76.555021579541204</v>
      </c>
      <c r="V60" s="172">
        <v>76.780761251118179</v>
      </c>
      <c r="W60" s="172">
        <v>77.00488497238571</v>
      </c>
      <c r="X60" s="172">
        <v>77.227395738681167</v>
      </c>
      <c r="Y60" s="172">
        <v>77.448296380173403</v>
      </c>
      <c r="Z60" s="172">
        <v>77.667589587286784</v>
      </c>
      <c r="AA60" s="172">
        <v>77.885277934824813</v>
      </c>
      <c r="AB60" s="172">
        <v>78.101363904827281</v>
      </c>
      <c r="AC60" s="172">
        <v>78.315849908191893</v>
      </c>
      <c r="AD60" s="172">
        <v>78.528738305095118</v>
      </c>
      <c r="AE60" s="172">
        <v>78.740031424245373</v>
      </c>
      <c r="AF60" s="172">
        <v>78.949731581001416</v>
      </c>
      <c r="AG60" s="172">
        <v>79.157841094390989</v>
      </c>
      <c r="AH60" s="172">
        <v>79.364362303062293</v>
      </c>
      <c r="AI60" s="172">
        <v>79.569297580202687</v>
      </c>
      <c r="AJ60" s="172">
        <v>79.772649347457872</v>
      </c>
      <c r="AK60" s="172">
        <v>79.974420087885164</v>
      </c>
      <c r="AL60" s="172">
        <v>80.174612357974027</v>
      </c>
      <c r="AM60" s="172">
        <v>80.373228798766576</v>
      </c>
      <c r="AN60" s="172">
        <v>80.57027214611135</v>
      </c>
      <c r="AO60" s="172">
        <v>80.765745240081586</v>
      </c>
      <c r="AP60" s="172">
        <v>80.959651033591257</v>
      </c>
      <c r="AQ60" s="172">
        <v>81.151992600238458</v>
      </c>
      <c r="AR60" s="172">
        <v>81.342773141409438</v>
      </c>
      <c r="AS60" s="172">
        <v>81.531995992671654</v>
      </c>
      <c r="AT60" s="172">
        <v>81.719664629487028</v>
      </c>
      <c r="AU60" s="172">
        <v>81.905782672274569</v>
      </c>
      <c r="AV60" s="172">
        <v>82.090353890851006</v>
      </c>
      <c r="AW60" s="172">
        <v>82.273382208277923</v>
      </c>
      <c r="AX60" s="172">
        <v>82.454871704142988</v>
      </c>
      <c r="AY60" s="172">
        <v>82.634826617302238</v>
      </c>
      <c r="AZ60" s="172">
        <v>82.81325134810956</v>
      </c>
      <c r="BA60" s="172">
        <v>82.990150460160308</v>
      </c>
      <c r="BB60" s="172">
        <v>83.165528681571715</v>
      </c>
    </row>
    <row r="61" spans="1:54" s="275" customFormat="1" ht="15" customHeight="1">
      <c r="A61" s="272"/>
      <c r="B61" s="309" t="s">
        <v>38</v>
      </c>
      <c r="C61" s="310">
        <v>79.450422286306093</v>
      </c>
      <c r="D61" s="310">
        <v>79.941429934237419</v>
      </c>
      <c r="E61" s="310">
        <v>80.136866189619496</v>
      </c>
      <c r="F61" s="310">
        <v>80.331015489100196</v>
      </c>
      <c r="G61" s="310">
        <v>80.523889824365327</v>
      </c>
      <c r="H61" s="310">
        <v>80.715500440125098</v>
      </c>
      <c r="I61" s="310">
        <v>80.905857869774465</v>
      </c>
      <c r="J61" s="310">
        <v>81.094971970173845</v>
      </c>
      <c r="K61" s="310">
        <v>81.282851955550711</v>
      </c>
      <c r="L61" s="310">
        <v>81.469506430522259</v>
      </c>
      <c r="M61" s="310">
        <v>81.654943422238972</v>
      </c>
      <c r="N61" s="310">
        <v>81.8391704116531</v>
      </c>
      <c r="O61" s="310">
        <v>82.022194363912433</v>
      </c>
      <c r="P61" s="310">
        <v>82.204021757884888</v>
      </c>
      <c r="Q61" s="310">
        <v>82.384658614816288</v>
      </c>
      <c r="R61" s="310">
        <v>82.564110526127124</v>
      </c>
      <c r="S61" s="310">
        <v>82.742382680354083</v>
      </c>
      <c r="T61" s="310">
        <v>82.919479889241572</v>
      </c>
      <c r="U61" s="310">
        <v>83.095406612991269</v>
      </c>
      <c r="V61" s="310">
        <v>83.270166984676379</v>
      </c>
      <c r="W61" s="310">
        <v>83.443764833829022</v>
      </c>
      <c r="X61" s="310">
        <v>83.61620370920987</v>
      </c>
      <c r="Y61" s="310">
        <v>83.787486900767959</v>
      </c>
      <c r="Z61" s="310">
        <v>83.957617460803178</v>
      </c>
      <c r="AA61" s="310">
        <v>84.126598224338267</v>
      </c>
      <c r="AB61" s="310">
        <v>84.294431828714622</v>
      </c>
      <c r="AC61" s="310">
        <v>84.461120732420397</v>
      </c>
      <c r="AD61" s="310">
        <v>84.626667233165094</v>
      </c>
      <c r="AE61" s="310">
        <v>84.791073485210617</v>
      </c>
      <c r="AF61" s="310">
        <v>84.954341515973368</v>
      </c>
      <c r="AG61" s="310">
        <v>85.116473241909205</v>
      </c>
      <c r="AH61" s="310">
        <v>85.277470483694216</v>
      </c>
      <c r="AI61" s="310">
        <v>85.437334980716784</v>
      </c>
      <c r="AJ61" s="310">
        <v>85.596068404892662</v>
      </c>
      <c r="AK61" s="310">
        <v>85.753672373818475</v>
      </c>
      <c r="AL61" s="310">
        <v>85.910148463277991</v>
      </c>
      <c r="AM61" s="310">
        <v>86.065498219115767</v>
      </c>
      <c r="AN61" s="310">
        <v>86.219723168492109</v>
      </c>
      <c r="AO61" s="310">
        <v>86.37282483053616</v>
      </c>
      <c r="AP61" s="310">
        <v>86.524804726409968</v>
      </c>
      <c r="AQ61" s="310">
        <v>86.675664388800811</v>
      </c>
      <c r="AR61" s="310">
        <v>86.825405370855563</v>
      </c>
      <c r="AS61" s="310">
        <v>86.97402925457321</v>
      </c>
      <c r="AT61" s="310">
        <v>87.121537658670576</v>
      </c>
      <c r="AU61" s="310">
        <v>87.267932245937686</v>
      </c>
      <c r="AV61" s="310">
        <v>87.41321473009485</v>
      </c>
      <c r="AW61" s="310">
        <v>87.557386882172437</v>
      </c>
      <c r="AX61" s="310">
        <v>87.700450536422778</v>
      </c>
      <c r="AY61" s="310">
        <v>87.842407595783115</v>
      </c>
      <c r="AZ61" s="310">
        <v>87.98326003690353</v>
      </c>
      <c r="BA61" s="310">
        <v>88.123009914754931</v>
      </c>
      <c r="BB61" s="310">
        <v>88.261659366831594</v>
      </c>
    </row>
    <row r="62" spans="1:54" ht="15" customHeight="1">
      <c r="B62" s="90" t="s">
        <v>41</v>
      </c>
    </row>
    <row r="63" spans="1:54" ht="15" customHeight="1"/>
    <row r="64" spans="1:54" ht="15" customHeight="1">
      <c r="A64" s="24" t="s">
        <v>258</v>
      </c>
      <c r="B64" s="213" t="s">
        <v>226</v>
      </c>
      <c r="C64" s="213"/>
      <c r="D64" s="213"/>
      <c r="E64" s="213"/>
      <c r="F64" s="213"/>
      <c r="G64" s="213"/>
    </row>
    <row r="65" spans="1:4" ht="15" customHeight="1">
      <c r="B65" s="84" t="s">
        <v>227</v>
      </c>
      <c r="C65" s="84" t="s">
        <v>228</v>
      </c>
      <c r="D65" s="85" t="s">
        <v>259</v>
      </c>
    </row>
    <row r="66" spans="1:4" s="275" customFormat="1" ht="15" customHeight="1">
      <c r="A66" s="272"/>
      <c r="B66" s="272" t="s">
        <v>230</v>
      </c>
      <c r="C66" s="311">
        <v>-313350</v>
      </c>
      <c r="D66" s="312">
        <v>1.0999999999999999E-2</v>
      </c>
    </row>
    <row r="67" spans="1:4" s="275" customFormat="1" ht="15" customHeight="1">
      <c r="A67" s="272"/>
      <c r="B67" s="272" t="s">
        <v>233</v>
      </c>
      <c r="C67" s="311">
        <v>-45353</v>
      </c>
      <c r="D67" s="312">
        <v>2E-3</v>
      </c>
    </row>
    <row r="68" spans="1:4" s="275" customFormat="1" ht="15" customHeight="1">
      <c r="A68" s="272"/>
      <c r="B68" s="272" t="s">
        <v>236</v>
      </c>
      <c r="C68" s="311">
        <v>-341926</v>
      </c>
      <c r="D68" s="312">
        <v>1.2E-2</v>
      </c>
    </row>
    <row r="69" spans="1:4" s="275" customFormat="1" ht="15" customHeight="1">
      <c r="A69" s="272"/>
      <c r="B69" s="272" t="s">
        <v>238</v>
      </c>
      <c r="C69" s="311">
        <v>-270083</v>
      </c>
      <c r="D69" s="312">
        <v>0.01</v>
      </c>
    </row>
    <row r="70" spans="1:4" s="275" customFormat="1" ht="15" customHeight="1">
      <c r="A70" s="272"/>
      <c r="B70" s="272" t="s">
        <v>240</v>
      </c>
      <c r="C70" s="311">
        <v>-124718</v>
      </c>
      <c r="D70" s="312">
        <v>4.0000000000000001E-3</v>
      </c>
    </row>
    <row r="71" spans="1:4" s="275" customFormat="1" ht="15" customHeight="1">
      <c r="A71" s="272"/>
      <c r="B71" s="272" t="s">
        <v>242</v>
      </c>
      <c r="C71" s="311">
        <v>-102174</v>
      </c>
      <c r="D71" s="312">
        <v>4.0000000000000001E-3</v>
      </c>
    </row>
    <row r="72" spans="1:4" s="275" customFormat="1" ht="15" customHeight="1">
      <c r="A72" s="272"/>
      <c r="B72" s="272" t="s">
        <v>244</v>
      </c>
      <c r="C72" s="311">
        <v>-4508816</v>
      </c>
      <c r="D72" s="312">
        <v>0.161</v>
      </c>
    </row>
    <row r="73" spans="1:4" s="275" customFormat="1" ht="15" customHeight="1">
      <c r="A73" s="272"/>
      <c r="B73" s="272" t="s">
        <v>246</v>
      </c>
      <c r="C73" s="311">
        <v>-743595</v>
      </c>
      <c r="D73" s="312">
        <v>2.7E-2</v>
      </c>
    </row>
    <row r="74" spans="1:4" s="275" customFormat="1" ht="15" customHeight="1">
      <c r="A74" s="272"/>
      <c r="B74" s="272" t="s">
        <v>248</v>
      </c>
      <c r="C74" s="311">
        <v>-598879</v>
      </c>
      <c r="D74" s="312">
        <v>2.1000000000000001E-2</v>
      </c>
    </row>
    <row r="75" spans="1:4" s="275" customFormat="1" ht="15" customHeight="1">
      <c r="A75" s="272"/>
      <c r="B75" s="272" t="s">
        <v>250</v>
      </c>
      <c r="C75" s="311">
        <v>-3662095</v>
      </c>
      <c r="D75" s="312">
        <v>0.13100000000000001</v>
      </c>
    </row>
    <row r="76" spans="1:4" s="275" customFormat="1" ht="15" customHeight="1">
      <c r="A76" s="272"/>
      <c r="B76" s="272" t="s">
        <v>252</v>
      </c>
      <c r="C76" s="311">
        <v>-135086</v>
      </c>
      <c r="D76" s="312">
        <v>5.0000000000000001E-3</v>
      </c>
    </row>
    <row r="77" spans="1:4" s="275" customFormat="1" ht="15" customHeight="1">
      <c r="A77" s="272"/>
      <c r="B77" s="272" t="s">
        <v>253</v>
      </c>
      <c r="C77" s="311">
        <v>-264348</v>
      </c>
      <c r="D77" s="312">
        <v>8.9999999999999993E-3</v>
      </c>
    </row>
    <row r="78" spans="1:4" s="275" customFormat="1" ht="15" customHeight="1">
      <c r="A78" s="272"/>
      <c r="B78" s="272" t="s">
        <v>254</v>
      </c>
      <c r="C78" s="311">
        <v>-174308</v>
      </c>
      <c r="D78" s="312">
        <v>6.0000000000000001E-3</v>
      </c>
    </row>
    <row r="79" spans="1:4" s="275" customFormat="1" ht="15" customHeight="1" thickBot="1">
      <c r="A79" s="272"/>
      <c r="B79" s="313" t="s">
        <v>255</v>
      </c>
      <c r="C79" s="314">
        <v>-2946655</v>
      </c>
      <c r="D79" s="315">
        <v>0.106</v>
      </c>
    </row>
    <row r="80" spans="1:4" s="134" customFormat="1" ht="15" customHeight="1" thickBot="1">
      <c r="A80" s="135"/>
      <c r="B80" s="86" t="s">
        <v>256</v>
      </c>
      <c r="C80" s="87"/>
      <c r="D80" s="88">
        <v>0.51</v>
      </c>
    </row>
    <row r="81" spans="1:54" ht="15" customHeight="1">
      <c r="B81" s="84" t="s">
        <v>229</v>
      </c>
      <c r="C81" s="84" t="s">
        <v>228</v>
      </c>
      <c r="D81" s="85" t="s">
        <v>260</v>
      </c>
    </row>
    <row r="82" spans="1:54" s="275" customFormat="1" ht="15" customHeight="1">
      <c r="A82" s="272"/>
      <c r="B82" s="272" t="s">
        <v>231</v>
      </c>
      <c r="C82" s="316" t="s">
        <v>232</v>
      </c>
      <c r="D82" s="312">
        <v>7.2999999999999995E-2</v>
      </c>
    </row>
    <row r="83" spans="1:54" s="275" customFormat="1" ht="15" customHeight="1">
      <c r="A83" s="272"/>
      <c r="B83" s="272" t="s">
        <v>234</v>
      </c>
      <c r="C83" s="316" t="s">
        <v>235</v>
      </c>
      <c r="D83" s="312">
        <v>6.9000000000000006E-2</v>
      </c>
    </row>
    <row r="84" spans="1:54" s="275" customFormat="1" ht="15" customHeight="1">
      <c r="A84" s="272"/>
      <c r="B84" s="272" t="s">
        <v>237</v>
      </c>
      <c r="C84" s="311">
        <v>4664456</v>
      </c>
      <c r="D84" s="312">
        <v>0.17899999999999999</v>
      </c>
    </row>
    <row r="85" spans="1:54" s="275" customFormat="1" ht="15" customHeight="1">
      <c r="A85" s="272"/>
      <c r="B85" s="272" t="s">
        <v>239</v>
      </c>
      <c r="C85" s="311">
        <v>1045406</v>
      </c>
      <c r="D85" s="312">
        <v>0.04</v>
      </c>
    </row>
    <row r="86" spans="1:54" s="275" customFormat="1" ht="15" customHeight="1">
      <c r="A86" s="272"/>
      <c r="B86" s="272" t="s">
        <v>241</v>
      </c>
      <c r="C86" s="311">
        <v>636346</v>
      </c>
      <c r="D86" s="312">
        <v>2.4E-2</v>
      </c>
    </row>
    <row r="87" spans="1:54" s="275" customFormat="1" ht="15" customHeight="1">
      <c r="A87" s="272"/>
      <c r="B87" s="272" t="s">
        <v>243</v>
      </c>
      <c r="C87" s="311">
        <v>55728</v>
      </c>
      <c r="D87" s="312">
        <v>2E-3</v>
      </c>
    </row>
    <row r="88" spans="1:54" s="275" customFormat="1" ht="15" customHeight="1">
      <c r="A88" s="272"/>
      <c r="B88" s="272" t="s">
        <v>245</v>
      </c>
      <c r="C88" s="311">
        <v>201317</v>
      </c>
      <c r="D88" s="312">
        <v>8.0000000000000002E-3</v>
      </c>
    </row>
    <row r="89" spans="1:54" s="275" customFormat="1" ht="15" customHeight="1">
      <c r="A89" s="272"/>
      <c r="B89" s="272" t="s">
        <v>247</v>
      </c>
      <c r="C89" s="311">
        <v>5928878</v>
      </c>
      <c r="D89" s="312">
        <v>0.22700000000000001</v>
      </c>
    </row>
    <row r="90" spans="1:54" s="275" customFormat="1" ht="15" customHeight="1">
      <c r="A90" s="272"/>
      <c r="B90" s="272" t="s">
        <v>249</v>
      </c>
      <c r="C90" s="311">
        <v>2636201</v>
      </c>
      <c r="D90" s="312">
        <v>0.10100000000000001</v>
      </c>
    </row>
    <row r="91" spans="1:54" s="275" customFormat="1" ht="15" customHeight="1" thickBot="1">
      <c r="A91" s="272"/>
      <c r="B91" s="313" t="s">
        <v>251</v>
      </c>
      <c r="C91" s="314">
        <v>-423135</v>
      </c>
      <c r="D91" s="315">
        <v>-1.6E-2</v>
      </c>
    </row>
    <row r="92" spans="1:54" s="134" customFormat="1" ht="15" customHeight="1" thickBot="1">
      <c r="A92" s="135"/>
      <c r="B92" s="86" t="s">
        <v>256</v>
      </c>
      <c r="C92" s="87"/>
      <c r="D92" s="88">
        <v>0.70699999999999996</v>
      </c>
      <c r="E92" s="137"/>
    </row>
    <row r="93" spans="1:54" ht="15" customHeight="1">
      <c r="B93" s="214" t="s">
        <v>257</v>
      </c>
      <c r="C93" s="214"/>
      <c r="D93" s="214"/>
    </row>
    <row r="94" spans="1:54" ht="15" customHeight="1">
      <c r="B94" s="89" t="s">
        <v>41</v>
      </c>
    </row>
    <row r="95" spans="1:54" ht="15" customHeight="1"/>
    <row r="96" spans="1:54" s="17" customFormat="1" ht="15" customHeight="1">
      <c r="A96" s="24" t="s">
        <v>342</v>
      </c>
      <c r="B96" s="140" t="s">
        <v>346</v>
      </c>
      <c r="C96" s="138"/>
      <c r="D96" s="139">
        <v>2013</v>
      </c>
      <c r="E96" s="139">
        <v>2014</v>
      </c>
      <c r="F96" s="139">
        <v>2015</v>
      </c>
      <c r="G96" s="139">
        <v>2016</v>
      </c>
      <c r="H96" s="139">
        <v>2017</v>
      </c>
      <c r="I96" s="139">
        <v>2018</v>
      </c>
      <c r="J96" s="139">
        <v>2019</v>
      </c>
      <c r="K96" s="139">
        <v>2020</v>
      </c>
      <c r="L96" s="139">
        <v>2021</v>
      </c>
      <c r="M96" s="139">
        <v>2022</v>
      </c>
      <c r="N96" s="139">
        <v>2023</v>
      </c>
      <c r="O96" s="139">
        <v>2024</v>
      </c>
      <c r="P96" s="139">
        <v>2025</v>
      </c>
      <c r="Q96" s="139">
        <v>2026</v>
      </c>
      <c r="R96" s="139">
        <v>2027</v>
      </c>
      <c r="S96" s="139">
        <v>2028</v>
      </c>
      <c r="T96" s="139">
        <v>2029</v>
      </c>
      <c r="U96" s="139">
        <v>2030</v>
      </c>
      <c r="V96" s="139">
        <v>2031</v>
      </c>
      <c r="W96" s="139">
        <v>2032</v>
      </c>
      <c r="X96" s="139">
        <v>2033</v>
      </c>
      <c r="Y96" s="139">
        <v>2034</v>
      </c>
      <c r="Z96" s="139">
        <v>2035</v>
      </c>
      <c r="AA96" s="139">
        <v>2036</v>
      </c>
      <c r="AB96" s="139">
        <v>2037</v>
      </c>
      <c r="AC96" s="139">
        <v>2038</v>
      </c>
      <c r="AD96" s="139">
        <v>2039</v>
      </c>
      <c r="AE96" s="139">
        <v>2040</v>
      </c>
      <c r="AF96" s="139">
        <v>2041</v>
      </c>
      <c r="AG96" s="139">
        <v>2042</v>
      </c>
      <c r="AH96" s="139">
        <v>2043</v>
      </c>
      <c r="AI96" s="139">
        <v>2044</v>
      </c>
      <c r="AJ96" s="139">
        <v>2045</v>
      </c>
      <c r="AK96" s="139">
        <v>2046</v>
      </c>
      <c r="AL96" s="139">
        <v>2047</v>
      </c>
      <c r="AM96" s="139">
        <v>2048</v>
      </c>
      <c r="AN96" s="139">
        <v>2049</v>
      </c>
      <c r="AO96" s="139">
        <v>2050</v>
      </c>
      <c r="AP96" s="139">
        <v>2051</v>
      </c>
      <c r="AQ96" s="139">
        <v>2052</v>
      </c>
      <c r="AR96" s="139">
        <v>2053</v>
      </c>
      <c r="AS96" s="139">
        <v>2054</v>
      </c>
      <c r="AT96" s="139">
        <v>2055</v>
      </c>
      <c r="AU96" s="139">
        <v>2056</v>
      </c>
      <c r="AV96" s="139">
        <v>2057</v>
      </c>
      <c r="AW96" s="139">
        <v>2058</v>
      </c>
      <c r="AX96" s="139">
        <v>2059</v>
      </c>
      <c r="AY96" s="139">
        <v>2060</v>
      </c>
      <c r="AZ96" s="139">
        <v>2061</v>
      </c>
      <c r="BA96" s="139">
        <v>2062</v>
      </c>
      <c r="BB96" s="139">
        <v>2063</v>
      </c>
    </row>
    <row r="97" spans="1:54" s="275" customFormat="1" ht="15" customHeight="1">
      <c r="A97" s="272"/>
      <c r="B97" s="173" t="s">
        <v>343</v>
      </c>
      <c r="D97" s="174">
        <v>8.2893330311030466E-2</v>
      </c>
      <c r="E97" s="174">
        <v>8.3639267212804971E-2</v>
      </c>
      <c r="F97" s="174">
        <v>8.3340756593551349E-2</v>
      </c>
      <c r="G97" s="174">
        <v>8.3154548793334532E-2</v>
      </c>
      <c r="H97" s="174">
        <v>8.2885599046723185E-2</v>
      </c>
      <c r="I97" s="174">
        <v>8.283505677839216E-2</v>
      </c>
      <c r="J97" s="174">
        <v>8.2270528690961617E-2</v>
      </c>
      <c r="K97" s="174">
        <v>8.1798235449681109E-2</v>
      </c>
      <c r="L97" s="174">
        <v>8.1503919615737677E-2</v>
      </c>
      <c r="M97" s="174">
        <v>8.060046657189196E-2</v>
      </c>
      <c r="N97" s="174">
        <v>7.9883680505467111E-2</v>
      </c>
      <c r="O97" s="174">
        <v>7.9343704816373151E-2</v>
      </c>
      <c r="P97" s="174">
        <v>7.9216641433801901E-2</v>
      </c>
      <c r="Q97" s="174">
        <v>7.90179922008684E-2</v>
      </c>
      <c r="R97" s="174">
        <v>7.8914850069293496E-2</v>
      </c>
      <c r="S97" s="174">
        <v>7.8940803988608269E-2</v>
      </c>
      <c r="T97" s="174">
        <v>7.8605392974355065E-2</v>
      </c>
      <c r="U97" s="174">
        <v>7.8297355500264149E-2</v>
      </c>
      <c r="V97" s="174">
        <v>7.8283807799805066E-2</v>
      </c>
      <c r="W97" s="174">
        <v>7.8564339312004391E-2</v>
      </c>
      <c r="X97" s="174">
        <v>7.8831236556314854E-2</v>
      </c>
      <c r="Y97" s="174">
        <v>7.9206960859940195E-2</v>
      </c>
      <c r="Z97" s="174">
        <v>7.9830012978240147E-2</v>
      </c>
      <c r="AA97" s="174">
        <v>8.0141467665756902E-2</v>
      </c>
      <c r="AB97" s="174">
        <v>8.022639108439715E-2</v>
      </c>
      <c r="AC97" s="174">
        <v>8.0891525400458186E-2</v>
      </c>
      <c r="AD97" s="174">
        <v>8.1579632966631205E-2</v>
      </c>
      <c r="AE97" s="174">
        <v>8.2337710996467764E-2</v>
      </c>
      <c r="AF97" s="174">
        <v>8.3059284256182531E-2</v>
      </c>
      <c r="AG97" s="174">
        <v>8.3831217675060715E-2</v>
      </c>
      <c r="AH97" s="174">
        <v>8.4802682968162513E-2</v>
      </c>
      <c r="AI97" s="174">
        <v>8.5350280520424038E-2</v>
      </c>
      <c r="AJ97" s="174">
        <v>8.5491336308826577E-2</v>
      </c>
      <c r="AK97" s="174">
        <v>8.6030237853580493E-2</v>
      </c>
      <c r="AL97" s="174">
        <v>8.6861581364805887E-2</v>
      </c>
      <c r="AM97" s="174">
        <v>8.7642900593875292E-2</v>
      </c>
      <c r="AN97" s="174">
        <v>8.8529344258731796E-2</v>
      </c>
      <c r="AO97" s="174">
        <v>8.954189346233056E-2</v>
      </c>
      <c r="AP97" s="174">
        <v>9.0676148439171822E-2</v>
      </c>
      <c r="AQ97" s="174">
        <v>9.125885266780312E-2</v>
      </c>
      <c r="AR97" s="174">
        <v>9.1530605222294489E-2</v>
      </c>
      <c r="AS97" s="174">
        <v>9.2438561154588789E-2</v>
      </c>
      <c r="AT97" s="174">
        <v>9.3492164038859238E-2</v>
      </c>
      <c r="AU97" s="174">
        <v>9.4574660823924142E-2</v>
      </c>
      <c r="AV97" s="174">
        <v>9.5481750044273658E-2</v>
      </c>
      <c r="AW97" s="174">
        <v>9.6304534039525325E-2</v>
      </c>
      <c r="AX97" s="174">
        <v>9.7100970933565428E-2</v>
      </c>
      <c r="AY97" s="174">
        <v>9.7791881450282683E-2</v>
      </c>
      <c r="AZ97" s="174">
        <v>9.7762838762211798E-2</v>
      </c>
      <c r="BA97" s="174">
        <v>9.7338549384173481E-2</v>
      </c>
      <c r="BB97" s="174">
        <v>9.7101091238788156E-2</v>
      </c>
    </row>
    <row r="98" spans="1:54" s="275" customFormat="1" ht="15" customHeight="1">
      <c r="A98" s="272"/>
      <c r="B98" s="175" t="s">
        <v>344</v>
      </c>
      <c r="D98" s="174">
        <v>6.25E-2</v>
      </c>
      <c r="E98" s="174">
        <v>6.2301830295584427E-2</v>
      </c>
      <c r="F98" s="174">
        <v>6.1589823799915164E-2</v>
      </c>
      <c r="G98" s="174">
        <v>6.1022230407654802E-2</v>
      </c>
      <c r="H98" s="174">
        <v>6.0137864863434219E-2</v>
      </c>
      <c r="I98" s="174">
        <v>5.9830490796764189E-2</v>
      </c>
      <c r="J98" s="174">
        <v>5.9544438703608635E-2</v>
      </c>
      <c r="K98" s="174">
        <v>5.9283452255987933E-2</v>
      </c>
      <c r="L98" s="174">
        <v>5.9035096997520603E-2</v>
      </c>
      <c r="M98" s="174">
        <v>5.8777439727202792E-2</v>
      </c>
      <c r="N98" s="174">
        <v>5.8567734797642712E-2</v>
      </c>
      <c r="O98" s="174">
        <v>5.8390304936147677E-2</v>
      </c>
      <c r="P98" s="174">
        <v>5.8542916607414744E-2</v>
      </c>
      <c r="Q98" s="174">
        <v>5.8707480464636183E-2</v>
      </c>
      <c r="R98" s="174">
        <v>5.8876471002071031E-2</v>
      </c>
      <c r="S98" s="174">
        <v>5.9018551780461802E-2</v>
      </c>
      <c r="T98" s="174">
        <v>5.9105379974431868E-2</v>
      </c>
      <c r="U98" s="174">
        <v>5.9250094621666777E-2</v>
      </c>
      <c r="V98" s="174">
        <v>5.9405591151653954E-2</v>
      </c>
      <c r="W98" s="174">
        <v>5.9572093255264899E-2</v>
      </c>
      <c r="X98" s="174">
        <v>5.9750007033227998E-2</v>
      </c>
      <c r="Y98" s="174">
        <v>5.9939892527276259E-2</v>
      </c>
      <c r="Z98" s="174">
        <v>6.0112359863584694E-2</v>
      </c>
      <c r="AA98" s="174">
        <v>6.0211899512451074E-2</v>
      </c>
      <c r="AB98" s="174">
        <v>6.042944125574376E-2</v>
      </c>
      <c r="AC98" s="174">
        <v>6.0604457992816017E-2</v>
      </c>
      <c r="AD98" s="174">
        <v>6.0876835676814518E-2</v>
      </c>
      <c r="AE98" s="174">
        <v>6.1120754695820817E-2</v>
      </c>
      <c r="AF98" s="174">
        <v>6.1362325474404796E-2</v>
      </c>
      <c r="AG98" s="174">
        <v>6.1602573088569958E-2</v>
      </c>
      <c r="AH98" s="174">
        <v>6.179387893067536E-2</v>
      </c>
      <c r="AI98" s="174">
        <v>6.1893507938608171E-2</v>
      </c>
      <c r="AJ98" s="174">
        <v>6.2088748309284535E-2</v>
      </c>
      <c r="AK98" s="174">
        <v>6.2305923706247719E-2</v>
      </c>
      <c r="AL98" s="174">
        <v>6.2515466442239861E-2</v>
      </c>
      <c r="AM98" s="174">
        <v>6.2706722688659289E-2</v>
      </c>
      <c r="AN98" s="174">
        <v>6.2881473322254328E-2</v>
      </c>
      <c r="AO98" s="174">
        <v>6.3037517821666875E-2</v>
      </c>
      <c r="AP98" s="174">
        <v>6.3139734059040234E-2</v>
      </c>
      <c r="AQ98" s="174">
        <v>6.3172101399660285E-2</v>
      </c>
      <c r="AR98" s="174">
        <v>6.3280838250548893E-2</v>
      </c>
      <c r="AS98" s="174">
        <v>6.3322581100645522E-2</v>
      </c>
      <c r="AT98" s="174">
        <v>6.3412482985213223E-2</v>
      </c>
      <c r="AU98" s="174">
        <v>6.3452226245921894E-2</v>
      </c>
      <c r="AV98" s="174">
        <v>6.348096137312928E-2</v>
      </c>
      <c r="AW98" s="174">
        <v>6.350417317822675E-2</v>
      </c>
      <c r="AX98" s="174">
        <v>6.3522458724324729E-2</v>
      </c>
      <c r="AY98" s="174">
        <v>6.3523359141288913E-2</v>
      </c>
      <c r="AZ98" s="174">
        <v>6.350633598801389E-2</v>
      </c>
      <c r="BA98" s="174">
        <v>6.3509481999418721E-2</v>
      </c>
      <c r="BB98" s="174">
        <v>6.3518708000209423E-2</v>
      </c>
    </row>
    <row r="99" spans="1:54" s="275" customFormat="1" ht="15" customHeight="1">
      <c r="A99" s="272"/>
      <c r="B99" s="317" t="s">
        <v>345</v>
      </c>
      <c r="C99" s="317"/>
      <c r="D99" s="318">
        <v>-2.0393330311030466E-2</v>
      </c>
      <c r="E99" s="318">
        <v>-2.1337436917220544E-2</v>
      </c>
      <c r="F99" s="318">
        <v>-2.1750932793636185E-2</v>
      </c>
      <c r="G99" s="318">
        <v>-2.2132318385679729E-2</v>
      </c>
      <c r="H99" s="318">
        <v>-2.2747734183288966E-2</v>
      </c>
      <c r="I99" s="318">
        <v>-2.3004565981627971E-2</v>
      </c>
      <c r="J99" s="318">
        <v>-2.2726089987352982E-2</v>
      </c>
      <c r="K99" s="318">
        <v>-2.2514783193693176E-2</v>
      </c>
      <c r="L99" s="318">
        <v>-2.2468822618217074E-2</v>
      </c>
      <c r="M99" s="318">
        <v>-2.1823026844689168E-2</v>
      </c>
      <c r="N99" s="318">
        <v>-2.1315945707824399E-2</v>
      </c>
      <c r="O99" s="318">
        <v>-2.0953399880225473E-2</v>
      </c>
      <c r="P99" s="318">
        <v>-2.0673724826387158E-2</v>
      </c>
      <c r="Q99" s="318">
        <v>-2.0310511736232217E-2</v>
      </c>
      <c r="R99" s="318">
        <v>-2.0038379067222466E-2</v>
      </c>
      <c r="S99" s="318">
        <v>-1.9922252208146467E-2</v>
      </c>
      <c r="T99" s="318">
        <v>-1.9500012999923197E-2</v>
      </c>
      <c r="U99" s="318">
        <v>-1.9047260878597372E-2</v>
      </c>
      <c r="V99" s="318">
        <v>-1.8878216648151112E-2</v>
      </c>
      <c r="W99" s="318">
        <v>-1.8992246056739492E-2</v>
      </c>
      <c r="X99" s="318">
        <v>-1.9081229523086857E-2</v>
      </c>
      <c r="Y99" s="318">
        <v>-1.9267068332663936E-2</v>
      </c>
      <c r="Z99" s="318">
        <v>-1.9717653114655453E-2</v>
      </c>
      <c r="AA99" s="318">
        <v>-1.9929568153305828E-2</v>
      </c>
      <c r="AB99" s="318">
        <v>-1.979694982865339E-2</v>
      </c>
      <c r="AC99" s="318">
        <v>-2.0287067407642169E-2</v>
      </c>
      <c r="AD99" s="318">
        <v>-2.0702797289816686E-2</v>
      </c>
      <c r="AE99" s="318">
        <v>-2.1216956300646947E-2</v>
      </c>
      <c r="AF99" s="318">
        <v>-2.1696958781777735E-2</v>
      </c>
      <c r="AG99" s="318">
        <v>-2.2228644586490758E-2</v>
      </c>
      <c r="AH99" s="318">
        <v>-2.3008804037487153E-2</v>
      </c>
      <c r="AI99" s="318">
        <v>-2.3456772581815867E-2</v>
      </c>
      <c r="AJ99" s="318">
        <v>-2.3402587999542042E-2</v>
      </c>
      <c r="AK99" s="318">
        <v>-2.3724314147332774E-2</v>
      </c>
      <c r="AL99" s="318">
        <v>-2.4346114922566026E-2</v>
      </c>
      <c r="AM99" s="318">
        <v>-2.4936177905216003E-2</v>
      </c>
      <c r="AN99" s="318">
        <v>-2.5647870936477468E-2</v>
      </c>
      <c r="AO99" s="318">
        <v>-2.6504375640663685E-2</v>
      </c>
      <c r="AP99" s="318">
        <v>-2.7536414380131588E-2</v>
      </c>
      <c r="AQ99" s="318">
        <v>-2.8086751268142834E-2</v>
      </c>
      <c r="AR99" s="318">
        <v>-2.8249766971745596E-2</v>
      </c>
      <c r="AS99" s="318">
        <v>-2.9115980053943266E-2</v>
      </c>
      <c r="AT99" s="318">
        <v>-3.0079681053646015E-2</v>
      </c>
      <c r="AU99" s="318">
        <v>-3.1122434578002248E-2</v>
      </c>
      <c r="AV99" s="318">
        <v>-3.2000788671144378E-2</v>
      </c>
      <c r="AW99" s="318">
        <v>-3.2800360861298575E-2</v>
      </c>
      <c r="AX99" s="318">
        <v>-3.3578512209240699E-2</v>
      </c>
      <c r="AY99" s="318">
        <v>-3.4268522308993771E-2</v>
      </c>
      <c r="AZ99" s="318">
        <v>-3.4256502774197908E-2</v>
      </c>
      <c r="BA99" s="318">
        <v>-3.382906738475476E-2</v>
      </c>
      <c r="BB99" s="318">
        <v>-3.3582383238578734E-2</v>
      </c>
    </row>
    <row r="100" spans="1:54" ht="15" customHeight="1">
      <c r="B100" s="89" t="s">
        <v>41</v>
      </c>
    </row>
    <row r="101" spans="1:54" ht="15" customHeight="1"/>
    <row r="102" spans="1:54" ht="15" customHeight="1"/>
    <row r="103" spans="1:54" ht="15" customHeight="1"/>
    <row r="104" spans="1:54" ht="15" customHeight="1"/>
    <row r="105" spans="1:54" ht="15" customHeight="1"/>
    <row r="106" spans="1:54" ht="15" customHeight="1"/>
    <row r="107" spans="1:54" ht="15" customHeight="1"/>
    <row r="108" spans="1:54" ht="15" customHeight="1"/>
    <row r="109" spans="1:54" ht="15" customHeight="1"/>
    <row r="110" spans="1:54" ht="15" customHeight="1"/>
    <row r="111" spans="1:54" ht="15" customHeight="1"/>
    <row r="112" spans="1:54" ht="15" customHeight="1"/>
    <row r="113" ht="15" customHeight="1"/>
    <row r="114" ht="15" customHeight="1"/>
    <row r="115" ht="15" customHeight="1"/>
    <row r="116" ht="15" customHeight="1"/>
  </sheetData>
  <mergeCells count="11">
    <mergeCell ref="B64:G64"/>
    <mergeCell ref="B93:D93"/>
    <mergeCell ref="B22:L22"/>
    <mergeCell ref="B48:G48"/>
    <mergeCell ref="B1:K1"/>
    <mergeCell ref="B2:B3"/>
    <mergeCell ref="C2:C3"/>
    <mergeCell ref="D2:G2"/>
    <mergeCell ref="I2:K3"/>
    <mergeCell ref="D3:G3"/>
    <mergeCell ref="B10:H10"/>
  </mergeCells>
  <conditionalFormatting sqref="B56:BB56 D96:BB96">
    <cfRule type="notContainsBlanks" dxfId="0" priority="3" stopIfTrue="1">
      <formula>LEN(TRIM(B56))&gt;0</formula>
    </cfRule>
  </conditionalFormatting>
  <hyperlinks>
    <hyperlink ref="B30" location="_ftn1" display="_ftn1"/>
    <hyperlink ref="B83" location="_ftn1" display="_ft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/>
  <dimension ref="B1:N2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2.75"/>
  <cols>
    <col min="1" max="1" width="0" style="27" hidden="1" customWidth="1"/>
    <col min="2" max="2" width="75.7109375" style="27" customWidth="1"/>
    <col min="3" max="14" width="10.7109375" style="27" customWidth="1"/>
    <col min="15" max="257" width="9.140625" style="27"/>
    <col min="258" max="258" width="50.7109375" style="27" customWidth="1"/>
    <col min="259" max="270" width="7.85546875" style="27" customWidth="1"/>
    <col min="271" max="513" width="9.140625" style="27"/>
    <col min="514" max="514" width="50.7109375" style="27" customWidth="1"/>
    <col min="515" max="526" width="7.85546875" style="27" customWidth="1"/>
    <col min="527" max="769" width="9.140625" style="27"/>
    <col min="770" max="770" width="50.7109375" style="27" customWidth="1"/>
    <col min="771" max="782" width="7.85546875" style="27" customWidth="1"/>
    <col min="783" max="1025" width="9.140625" style="27"/>
    <col min="1026" max="1026" width="50.7109375" style="27" customWidth="1"/>
    <col min="1027" max="1038" width="7.85546875" style="27" customWidth="1"/>
    <col min="1039" max="1281" width="9.140625" style="27"/>
    <col min="1282" max="1282" width="50.7109375" style="27" customWidth="1"/>
    <col min="1283" max="1294" width="7.85546875" style="27" customWidth="1"/>
    <col min="1295" max="1537" width="9.140625" style="27"/>
    <col min="1538" max="1538" width="50.7109375" style="27" customWidth="1"/>
    <col min="1539" max="1550" width="7.85546875" style="27" customWidth="1"/>
    <col min="1551" max="1793" width="9.140625" style="27"/>
    <col min="1794" max="1794" width="50.7109375" style="27" customWidth="1"/>
    <col min="1795" max="1806" width="7.85546875" style="27" customWidth="1"/>
    <col min="1807" max="2049" width="9.140625" style="27"/>
    <col min="2050" max="2050" width="50.7109375" style="27" customWidth="1"/>
    <col min="2051" max="2062" width="7.85546875" style="27" customWidth="1"/>
    <col min="2063" max="2305" width="9.140625" style="27"/>
    <col min="2306" max="2306" width="50.7109375" style="27" customWidth="1"/>
    <col min="2307" max="2318" width="7.85546875" style="27" customWidth="1"/>
    <col min="2319" max="2561" width="9.140625" style="27"/>
    <col min="2562" max="2562" width="50.7109375" style="27" customWidth="1"/>
    <col min="2563" max="2574" width="7.85546875" style="27" customWidth="1"/>
    <col min="2575" max="2817" width="9.140625" style="27"/>
    <col min="2818" max="2818" width="50.7109375" style="27" customWidth="1"/>
    <col min="2819" max="2830" width="7.85546875" style="27" customWidth="1"/>
    <col min="2831" max="3073" width="9.140625" style="27"/>
    <col min="3074" max="3074" width="50.7109375" style="27" customWidth="1"/>
    <col min="3075" max="3086" width="7.85546875" style="27" customWidth="1"/>
    <col min="3087" max="3329" width="9.140625" style="27"/>
    <col min="3330" max="3330" width="50.7109375" style="27" customWidth="1"/>
    <col min="3331" max="3342" width="7.85546875" style="27" customWidth="1"/>
    <col min="3343" max="3585" width="9.140625" style="27"/>
    <col min="3586" max="3586" width="50.7109375" style="27" customWidth="1"/>
    <col min="3587" max="3598" width="7.85546875" style="27" customWidth="1"/>
    <col min="3599" max="3841" width="9.140625" style="27"/>
    <col min="3842" max="3842" width="50.7109375" style="27" customWidth="1"/>
    <col min="3843" max="3854" width="7.85546875" style="27" customWidth="1"/>
    <col min="3855" max="4097" width="9.140625" style="27"/>
    <col min="4098" max="4098" width="50.7109375" style="27" customWidth="1"/>
    <col min="4099" max="4110" width="7.85546875" style="27" customWidth="1"/>
    <col min="4111" max="4353" width="9.140625" style="27"/>
    <col min="4354" max="4354" width="50.7109375" style="27" customWidth="1"/>
    <col min="4355" max="4366" width="7.85546875" style="27" customWidth="1"/>
    <col min="4367" max="4609" width="9.140625" style="27"/>
    <col min="4610" max="4610" width="50.7109375" style="27" customWidth="1"/>
    <col min="4611" max="4622" width="7.85546875" style="27" customWidth="1"/>
    <col min="4623" max="4865" width="9.140625" style="27"/>
    <col min="4866" max="4866" width="50.7109375" style="27" customWidth="1"/>
    <col min="4867" max="4878" width="7.85546875" style="27" customWidth="1"/>
    <col min="4879" max="5121" width="9.140625" style="27"/>
    <col min="5122" max="5122" width="50.7109375" style="27" customWidth="1"/>
    <col min="5123" max="5134" width="7.85546875" style="27" customWidth="1"/>
    <col min="5135" max="5377" width="9.140625" style="27"/>
    <col min="5378" max="5378" width="50.7109375" style="27" customWidth="1"/>
    <col min="5379" max="5390" width="7.85546875" style="27" customWidth="1"/>
    <col min="5391" max="5633" width="9.140625" style="27"/>
    <col min="5634" max="5634" width="50.7109375" style="27" customWidth="1"/>
    <col min="5635" max="5646" width="7.85546875" style="27" customWidth="1"/>
    <col min="5647" max="5889" width="9.140625" style="27"/>
    <col min="5890" max="5890" width="50.7109375" style="27" customWidth="1"/>
    <col min="5891" max="5902" width="7.85546875" style="27" customWidth="1"/>
    <col min="5903" max="6145" width="9.140625" style="27"/>
    <col min="6146" max="6146" width="50.7109375" style="27" customWidth="1"/>
    <col min="6147" max="6158" width="7.85546875" style="27" customWidth="1"/>
    <col min="6159" max="6401" width="9.140625" style="27"/>
    <col min="6402" max="6402" width="50.7109375" style="27" customWidth="1"/>
    <col min="6403" max="6414" width="7.85546875" style="27" customWidth="1"/>
    <col min="6415" max="6657" width="9.140625" style="27"/>
    <col min="6658" max="6658" width="50.7109375" style="27" customWidth="1"/>
    <col min="6659" max="6670" width="7.85546875" style="27" customWidth="1"/>
    <col min="6671" max="6913" width="9.140625" style="27"/>
    <col min="6914" max="6914" width="50.7109375" style="27" customWidth="1"/>
    <col min="6915" max="6926" width="7.85546875" style="27" customWidth="1"/>
    <col min="6927" max="7169" width="9.140625" style="27"/>
    <col min="7170" max="7170" width="50.7109375" style="27" customWidth="1"/>
    <col min="7171" max="7182" width="7.85546875" style="27" customWidth="1"/>
    <col min="7183" max="7425" width="9.140625" style="27"/>
    <col min="7426" max="7426" width="50.7109375" style="27" customWidth="1"/>
    <col min="7427" max="7438" width="7.85546875" style="27" customWidth="1"/>
    <col min="7439" max="7681" width="9.140625" style="27"/>
    <col min="7682" max="7682" width="50.7109375" style="27" customWidth="1"/>
    <col min="7683" max="7694" width="7.85546875" style="27" customWidth="1"/>
    <col min="7695" max="7937" width="9.140625" style="27"/>
    <col min="7938" max="7938" width="50.7109375" style="27" customWidth="1"/>
    <col min="7939" max="7950" width="7.85546875" style="27" customWidth="1"/>
    <col min="7951" max="8193" width="9.140625" style="27"/>
    <col min="8194" max="8194" width="50.7109375" style="27" customWidth="1"/>
    <col min="8195" max="8206" width="7.85546875" style="27" customWidth="1"/>
    <col min="8207" max="8449" width="9.140625" style="27"/>
    <col min="8450" max="8450" width="50.7109375" style="27" customWidth="1"/>
    <col min="8451" max="8462" width="7.85546875" style="27" customWidth="1"/>
    <col min="8463" max="8705" width="9.140625" style="27"/>
    <col min="8706" max="8706" width="50.7109375" style="27" customWidth="1"/>
    <col min="8707" max="8718" width="7.85546875" style="27" customWidth="1"/>
    <col min="8719" max="8961" width="9.140625" style="27"/>
    <col min="8962" max="8962" width="50.7109375" style="27" customWidth="1"/>
    <col min="8963" max="8974" width="7.85546875" style="27" customWidth="1"/>
    <col min="8975" max="9217" width="9.140625" style="27"/>
    <col min="9218" max="9218" width="50.7109375" style="27" customWidth="1"/>
    <col min="9219" max="9230" width="7.85546875" style="27" customWidth="1"/>
    <col min="9231" max="9473" width="9.140625" style="27"/>
    <col min="9474" max="9474" width="50.7109375" style="27" customWidth="1"/>
    <col min="9475" max="9486" width="7.85546875" style="27" customWidth="1"/>
    <col min="9487" max="9729" width="9.140625" style="27"/>
    <col min="9730" max="9730" width="50.7109375" style="27" customWidth="1"/>
    <col min="9731" max="9742" width="7.85546875" style="27" customWidth="1"/>
    <col min="9743" max="9985" width="9.140625" style="27"/>
    <col min="9986" max="9986" width="50.7109375" style="27" customWidth="1"/>
    <col min="9987" max="9998" width="7.85546875" style="27" customWidth="1"/>
    <col min="9999" max="10241" width="9.140625" style="27"/>
    <col min="10242" max="10242" width="50.7109375" style="27" customWidth="1"/>
    <col min="10243" max="10254" width="7.85546875" style="27" customWidth="1"/>
    <col min="10255" max="10497" width="9.140625" style="27"/>
    <col min="10498" max="10498" width="50.7109375" style="27" customWidth="1"/>
    <col min="10499" max="10510" width="7.85546875" style="27" customWidth="1"/>
    <col min="10511" max="10753" width="9.140625" style="27"/>
    <col min="10754" max="10754" width="50.7109375" style="27" customWidth="1"/>
    <col min="10755" max="10766" width="7.85546875" style="27" customWidth="1"/>
    <col min="10767" max="11009" width="9.140625" style="27"/>
    <col min="11010" max="11010" width="50.7109375" style="27" customWidth="1"/>
    <col min="11011" max="11022" width="7.85546875" style="27" customWidth="1"/>
    <col min="11023" max="11265" width="9.140625" style="27"/>
    <col min="11266" max="11266" width="50.7109375" style="27" customWidth="1"/>
    <col min="11267" max="11278" width="7.85546875" style="27" customWidth="1"/>
    <col min="11279" max="11521" width="9.140625" style="27"/>
    <col min="11522" max="11522" width="50.7109375" style="27" customWidth="1"/>
    <col min="11523" max="11534" width="7.85546875" style="27" customWidth="1"/>
    <col min="11535" max="11777" width="9.140625" style="27"/>
    <col min="11778" max="11778" width="50.7109375" style="27" customWidth="1"/>
    <col min="11779" max="11790" width="7.85546875" style="27" customWidth="1"/>
    <col min="11791" max="12033" width="9.140625" style="27"/>
    <col min="12034" max="12034" width="50.7109375" style="27" customWidth="1"/>
    <col min="12035" max="12046" width="7.85546875" style="27" customWidth="1"/>
    <col min="12047" max="12289" width="9.140625" style="27"/>
    <col min="12290" max="12290" width="50.7109375" style="27" customWidth="1"/>
    <col min="12291" max="12302" width="7.85546875" style="27" customWidth="1"/>
    <col min="12303" max="12545" width="9.140625" style="27"/>
    <col min="12546" max="12546" width="50.7109375" style="27" customWidth="1"/>
    <col min="12547" max="12558" width="7.85546875" style="27" customWidth="1"/>
    <col min="12559" max="12801" width="9.140625" style="27"/>
    <col min="12802" max="12802" width="50.7109375" style="27" customWidth="1"/>
    <col min="12803" max="12814" width="7.85546875" style="27" customWidth="1"/>
    <col min="12815" max="13057" width="9.140625" style="27"/>
    <col min="13058" max="13058" width="50.7109375" style="27" customWidth="1"/>
    <col min="13059" max="13070" width="7.85546875" style="27" customWidth="1"/>
    <col min="13071" max="13313" width="9.140625" style="27"/>
    <col min="13314" max="13314" width="50.7109375" style="27" customWidth="1"/>
    <col min="13315" max="13326" width="7.85546875" style="27" customWidth="1"/>
    <col min="13327" max="13569" width="9.140625" style="27"/>
    <col min="13570" max="13570" width="50.7109375" style="27" customWidth="1"/>
    <col min="13571" max="13582" width="7.85546875" style="27" customWidth="1"/>
    <col min="13583" max="13825" width="9.140625" style="27"/>
    <col min="13826" max="13826" width="50.7109375" style="27" customWidth="1"/>
    <col min="13827" max="13838" width="7.85546875" style="27" customWidth="1"/>
    <col min="13839" max="14081" width="9.140625" style="27"/>
    <col min="14082" max="14082" width="50.7109375" style="27" customWidth="1"/>
    <col min="14083" max="14094" width="7.85546875" style="27" customWidth="1"/>
    <col min="14095" max="14337" width="9.140625" style="27"/>
    <col min="14338" max="14338" width="50.7109375" style="27" customWidth="1"/>
    <col min="14339" max="14350" width="7.85546875" style="27" customWidth="1"/>
    <col min="14351" max="14593" width="9.140625" style="27"/>
    <col min="14594" max="14594" width="50.7109375" style="27" customWidth="1"/>
    <col min="14595" max="14606" width="7.85546875" style="27" customWidth="1"/>
    <col min="14607" max="14849" width="9.140625" style="27"/>
    <col min="14850" max="14850" width="50.7109375" style="27" customWidth="1"/>
    <col min="14851" max="14862" width="7.85546875" style="27" customWidth="1"/>
    <col min="14863" max="15105" width="9.140625" style="27"/>
    <col min="15106" max="15106" width="50.7109375" style="27" customWidth="1"/>
    <col min="15107" max="15118" width="7.85546875" style="27" customWidth="1"/>
    <col min="15119" max="15361" width="9.140625" style="27"/>
    <col min="15362" max="15362" width="50.7109375" style="27" customWidth="1"/>
    <col min="15363" max="15374" width="7.85546875" style="27" customWidth="1"/>
    <col min="15375" max="15617" width="9.140625" style="27"/>
    <col min="15618" max="15618" width="50.7109375" style="27" customWidth="1"/>
    <col min="15619" max="15630" width="7.85546875" style="27" customWidth="1"/>
    <col min="15631" max="15873" width="9.140625" style="27"/>
    <col min="15874" max="15874" width="50.7109375" style="27" customWidth="1"/>
    <col min="15875" max="15886" width="7.85546875" style="27" customWidth="1"/>
    <col min="15887" max="16129" width="9.140625" style="27"/>
    <col min="16130" max="16130" width="50.7109375" style="27" customWidth="1"/>
    <col min="16131" max="16142" width="7.85546875" style="27" customWidth="1"/>
    <col min="16143" max="16384" width="9.140625" style="27"/>
  </cols>
  <sheetData>
    <row r="1" spans="2:14" ht="15" customHeight="1"/>
    <row r="2" spans="2:14" ht="15" customHeight="1" thickBot="1">
      <c r="B2" s="28" t="s">
        <v>49</v>
      </c>
      <c r="C2" s="29"/>
      <c r="D2" s="30" t="s">
        <v>50</v>
      </c>
      <c r="E2" s="29"/>
      <c r="F2" s="29"/>
      <c r="G2" s="29"/>
      <c r="H2" s="29"/>
      <c r="I2" s="29"/>
      <c r="J2" s="29"/>
      <c r="K2" s="29"/>
      <c r="L2" s="29"/>
      <c r="M2" s="29"/>
      <c r="N2" s="31"/>
    </row>
    <row r="3" spans="2:14" ht="15" customHeight="1">
      <c r="B3" s="32"/>
      <c r="C3" s="154"/>
      <c r="D3" s="227"/>
      <c r="E3" s="228"/>
      <c r="F3" s="228"/>
      <c r="G3" s="228"/>
      <c r="H3" s="228"/>
      <c r="I3" s="228"/>
      <c r="J3" s="228"/>
      <c r="K3" s="228"/>
      <c r="L3" s="228"/>
      <c r="M3" s="228"/>
      <c r="N3" s="229"/>
    </row>
    <row r="4" spans="2:14" ht="15" customHeight="1">
      <c r="B4" s="230" t="s">
        <v>51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2"/>
    </row>
    <row r="5" spans="2:14" ht="15" customHeight="1">
      <c r="B5" s="32"/>
      <c r="C5" s="15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33"/>
    </row>
    <row r="6" spans="2:14" ht="15" customHeight="1">
      <c r="B6" s="34" t="s">
        <v>52</v>
      </c>
      <c r="C6" s="35" t="s">
        <v>53</v>
      </c>
      <c r="D6" s="36">
        <v>2010</v>
      </c>
      <c r="E6" s="37">
        <v>2015</v>
      </c>
      <c r="F6" s="37">
        <v>2020</v>
      </c>
      <c r="G6" s="37">
        <v>2025</v>
      </c>
      <c r="H6" s="37">
        <v>2030</v>
      </c>
      <c r="I6" s="37">
        <v>2035</v>
      </c>
      <c r="J6" s="37">
        <v>2040</v>
      </c>
      <c r="K6" s="37">
        <v>2045</v>
      </c>
      <c r="L6" s="37">
        <v>2050</v>
      </c>
      <c r="M6" s="37">
        <v>2055</v>
      </c>
      <c r="N6" s="38">
        <v>2060</v>
      </c>
    </row>
    <row r="7" spans="2:14" ht="15" customHeight="1">
      <c r="B7" s="32" t="s">
        <v>54</v>
      </c>
      <c r="C7" s="39">
        <v>0.15577750181667716</v>
      </c>
      <c r="D7" s="40">
        <v>1.4138230949133048</v>
      </c>
      <c r="E7" s="40">
        <v>1.4294008450949722</v>
      </c>
      <c r="F7" s="40">
        <v>1.4449785952766399</v>
      </c>
      <c r="G7" s="40">
        <v>1.4605563454583079</v>
      </c>
      <c r="H7" s="40">
        <v>1.4761340956399751</v>
      </c>
      <c r="I7" s="40">
        <v>1.4917118458216432</v>
      </c>
      <c r="J7" s="40">
        <v>1.5072895960033108</v>
      </c>
      <c r="K7" s="40">
        <v>1.5228673461849784</v>
      </c>
      <c r="L7" s="40">
        <v>1.5384450963666461</v>
      </c>
      <c r="M7" s="40">
        <v>1.5540228465483139</v>
      </c>
      <c r="N7" s="41">
        <v>1.569600596729982</v>
      </c>
    </row>
    <row r="8" spans="2:14" ht="15" customHeight="1">
      <c r="B8" s="32" t="s">
        <v>55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2:14" ht="15" customHeight="1">
      <c r="B9" s="45" t="s">
        <v>56</v>
      </c>
      <c r="C9" s="39">
        <v>10.605177819575019</v>
      </c>
      <c r="D9" s="43">
        <v>71.573390205156613</v>
      </c>
      <c r="E9" s="43">
        <v>72.786634097914472</v>
      </c>
      <c r="F9" s="43">
        <v>73.967515856028342</v>
      </c>
      <c r="G9" s="43">
        <v>75.115489306454066</v>
      </c>
      <c r="H9" s="43">
        <v>76.229893834654021</v>
      </c>
      <c r="I9" s="43">
        <v>77.310043372702353</v>
      </c>
      <c r="J9" s="43">
        <v>78.355296148118271</v>
      </c>
      <c r="K9" s="43">
        <v>79.365106973055163</v>
      </c>
      <c r="L9" s="43">
        <v>80.339064108104992</v>
      </c>
      <c r="M9" s="43">
        <v>81.276912853264804</v>
      </c>
      <c r="N9" s="44">
        <v>82.178568024731632</v>
      </c>
    </row>
    <row r="10" spans="2:14" ht="15" customHeight="1">
      <c r="B10" s="45" t="s">
        <v>57</v>
      </c>
      <c r="C10" s="39">
        <v>8.2914161050504873</v>
      </c>
      <c r="D10" s="43">
        <v>79.131124268915883</v>
      </c>
      <c r="E10" s="43">
        <v>80.069800786281192</v>
      </c>
      <c r="F10" s="43">
        <v>80.984372591649176</v>
      </c>
      <c r="G10" s="43">
        <v>81.874968739600746</v>
      </c>
      <c r="H10" s="43">
        <v>82.741523456814079</v>
      </c>
      <c r="I10" s="43">
        <v>83.583842808968399</v>
      </c>
      <c r="J10" s="43">
        <v>84.401661624411247</v>
      </c>
      <c r="K10" s="43">
        <v>85.19469090233963</v>
      </c>
      <c r="L10" s="43">
        <v>85.962656138477683</v>
      </c>
      <c r="M10" s="43">
        <v>86.705327181177267</v>
      </c>
      <c r="N10" s="44">
        <v>87.42254037396637</v>
      </c>
    </row>
    <row r="11" spans="2:14" ht="15" customHeight="1">
      <c r="B11" s="32" t="s">
        <v>58</v>
      </c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2:14" ht="15" customHeight="1">
      <c r="B12" s="45" t="s">
        <v>56</v>
      </c>
      <c r="C12" s="39">
        <v>6.6483667372166764</v>
      </c>
      <c r="D12" s="43">
        <v>14.123869153975718</v>
      </c>
      <c r="E12" s="43">
        <v>14.820683851922274</v>
      </c>
      <c r="F12" s="43">
        <v>15.516039648176424</v>
      </c>
      <c r="G12" s="43">
        <v>16.207528676759306</v>
      </c>
      <c r="H12" s="43">
        <v>16.892885743961294</v>
      </c>
      <c r="I12" s="43">
        <v>17.570012460275354</v>
      </c>
      <c r="J12" s="43">
        <v>18.236995404865716</v>
      </c>
      <c r="K12" s="43">
        <v>18.892118452903055</v>
      </c>
      <c r="L12" s="43">
        <v>19.533869616369522</v>
      </c>
      <c r="M12" s="43">
        <v>20.160942913449453</v>
      </c>
      <c r="N12" s="44">
        <v>20.772235891192395</v>
      </c>
    </row>
    <row r="13" spans="2:14" ht="15" customHeight="1">
      <c r="B13" s="45" t="s">
        <v>57</v>
      </c>
      <c r="C13" s="39">
        <v>6.3196362408164006</v>
      </c>
      <c r="D13" s="43">
        <v>17.950791861832073</v>
      </c>
      <c r="E13" s="43">
        <v>18.619179417399504</v>
      </c>
      <c r="F13" s="43">
        <v>19.284042628006105</v>
      </c>
      <c r="G13" s="43">
        <v>19.943475578388725</v>
      </c>
      <c r="H13" s="43">
        <v>20.595658462374363</v>
      </c>
      <c r="I13" s="43">
        <v>21.238880522470087</v>
      </c>
      <c r="J13" s="43">
        <v>21.871559386583296</v>
      </c>
      <c r="K13" s="43">
        <v>22.492256371078746</v>
      </c>
      <c r="L13" s="43">
        <v>23.099687561192138</v>
      </c>
      <c r="M13" s="43">
        <v>23.692730700074854</v>
      </c>
      <c r="N13" s="44">
        <v>24.270428102648474</v>
      </c>
    </row>
    <row r="14" spans="2:14" ht="15" customHeight="1">
      <c r="B14" s="32" t="s">
        <v>59</v>
      </c>
      <c r="C14" s="39">
        <v>-3.7455681818181814</v>
      </c>
      <c r="D14" s="43">
        <v>10.573193181818185</v>
      </c>
      <c r="E14" s="43">
        <v>10.836559090909093</v>
      </c>
      <c r="F14" s="43">
        <v>9.8981250000000003</v>
      </c>
      <c r="G14" s="43">
        <v>8.3302125000000018</v>
      </c>
      <c r="H14" s="43">
        <v>8.174199999999999</v>
      </c>
      <c r="I14" s="43">
        <v>8.3708874999999985</v>
      </c>
      <c r="J14" s="43">
        <v>10.253975000000001</v>
      </c>
      <c r="K14" s="43">
        <v>10.386662500000007</v>
      </c>
      <c r="L14" s="43">
        <v>9.8984500000000004</v>
      </c>
      <c r="M14" s="43">
        <v>8.6745374999999978</v>
      </c>
      <c r="N14" s="44">
        <v>6.8276250000000038</v>
      </c>
    </row>
    <row r="15" spans="2:14" ht="15" customHeight="1">
      <c r="B15" s="32" t="s">
        <v>60</v>
      </c>
      <c r="C15" s="39">
        <v>-6.0784660684081837E-2</v>
      </c>
      <c r="D15" s="43">
        <v>0.1945724100851588</v>
      </c>
      <c r="E15" s="43">
        <v>0.1963661646971403</v>
      </c>
      <c r="F15" s="43">
        <v>0.17736896938784286</v>
      </c>
      <c r="G15" s="43">
        <v>0.1487675290736663</v>
      </c>
      <c r="H15" s="43">
        <v>0.14661098192338354</v>
      </c>
      <c r="I15" s="43">
        <v>0.1515801140007873</v>
      </c>
      <c r="J15" s="43">
        <v>0.18776655948894558</v>
      </c>
      <c r="K15" s="43">
        <v>0.1924964977175628</v>
      </c>
      <c r="L15" s="43">
        <v>0.18614429532599347</v>
      </c>
      <c r="M15" s="43">
        <v>0.16613114047687444</v>
      </c>
      <c r="N15" s="44">
        <v>0.13378774940107696</v>
      </c>
    </row>
    <row r="16" spans="2:14" ht="15" customHeight="1">
      <c r="B16" s="32" t="s">
        <v>61</v>
      </c>
      <c r="C16" s="39">
        <v>-0.33073999999999959</v>
      </c>
      <c r="D16" s="43">
        <v>5.4340659999999996</v>
      </c>
      <c r="E16" s="43">
        <v>5.5185469999999999</v>
      </c>
      <c r="F16" s="43">
        <v>5.5805280000000002</v>
      </c>
      <c r="G16" s="43">
        <v>5.5994830000000002</v>
      </c>
      <c r="H16" s="43">
        <v>5.5754349999999997</v>
      </c>
      <c r="I16" s="43">
        <v>5.522418</v>
      </c>
      <c r="J16" s="43">
        <v>5.461023</v>
      </c>
      <c r="K16" s="43">
        <v>5.3957670000000002</v>
      </c>
      <c r="L16" s="43">
        <v>5.3176220000000001</v>
      </c>
      <c r="M16" s="43">
        <v>5.2214999999999998</v>
      </c>
      <c r="N16" s="44">
        <v>5.103326</v>
      </c>
    </row>
    <row r="17" spans="2:14" ht="15" customHeight="1">
      <c r="B17" s="45" t="s">
        <v>62</v>
      </c>
      <c r="C17" s="39">
        <v>-2.9504762462415268</v>
      </c>
      <c r="D17" s="43">
        <v>15.302224890165117</v>
      </c>
      <c r="E17" s="43">
        <v>15.344673154002312</v>
      </c>
      <c r="F17" s="43">
        <v>15.59551354280455</v>
      </c>
      <c r="G17" s="43">
        <v>15.016511345779602</v>
      </c>
      <c r="H17" s="43">
        <v>13.804214379685172</v>
      </c>
      <c r="I17" s="43">
        <v>12.795029278841261</v>
      </c>
      <c r="J17" s="43">
        <v>12.362116035768391</v>
      </c>
      <c r="K17" s="43">
        <v>12.460675192238657</v>
      </c>
      <c r="L17" s="43">
        <v>12.668501070591329</v>
      </c>
      <c r="M17" s="43">
        <v>12.630431868237096</v>
      </c>
      <c r="N17" s="44">
        <v>12.351748643923591</v>
      </c>
    </row>
    <row r="18" spans="2:14" ht="15" customHeight="1">
      <c r="B18" s="45" t="s">
        <v>63</v>
      </c>
      <c r="C18" s="39">
        <v>-12.03989529123772</v>
      </c>
      <c r="D18" s="43">
        <v>45.695378009762855</v>
      </c>
      <c r="E18" s="43">
        <v>45.549979007155329</v>
      </c>
      <c r="F18" s="43">
        <v>45.061399208103609</v>
      </c>
      <c r="G18" s="43">
        <v>43.936734873558862</v>
      </c>
      <c r="H18" s="43">
        <v>41.57289969302844</v>
      </c>
      <c r="I18" s="43">
        <v>38.902053412110419</v>
      </c>
      <c r="J18" s="43">
        <v>36.934728163569353</v>
      </c>
      <c r="K18" s="43">
        <v>35.255117576426116</v>
      </c>
      <c r="L18" s="43">
        <v>34.030493329537151</v>
      </c>
      <c r="M18" s="43">
        <v>33.666953940438574</v>
      </c>
      <c r="N18" s="44">
        <v>33.655482718525136</v>
      </c>
    </row>
    <row r="19" spans="2:14" ht="15" customHeight="1">
      <c r="B19" s="45" t="s">
        <v>64</v>
      </c>
      <c r="C19" s="39">
        <v>-18.241817763814062</v>
      </c>
      <c r="D19" s="43">
        <v>72.376964136983247</v>
      </c>
      <c r="E19" s="43">
        <v>70.826795531504942</v>
      </c>
      <c r="F19" s="43">
        <v>68.029154230567428</v>
      </c>
      <c r="G19" s="43">
        <v>66.223024518513583</v>
      </c>
      <c r="H19" s="43">
        <v>65.467304344862782</v>
      </c>
      <c r="I19" s="43">
        <v>65.004188382697578</v>
      </c>
      <c r="J19" s="43">
        <v>63.241044763957234</v>
      </c>
      <c r="K19" s="43">
        <v>60.248227916438942</v>
      </c>
      <c r="L19" s="43">
        <v>57.424822599274641</v>
      </c>
      <c r="M19" s="43">
        <v>55.254773532509816</v>
      </c>
      <c r="N19" s="44">
        <v>54.135146373169185</v>
      </c>
    </row>
    <row r="20" spans="2:14" ht="15" customHeight="1">
      <c r="B20" s="45" t="s">
        <v>65</v>
      </c>
      <c r="C20" s="39">
        <v>21.192294010055591</v>
      </c>
      <c r="D20" s="43">
        <v>12.320810972851637</v>
      </c>
      <c r="E20" s="43">
        <v>13.828531314492745</v>
      </c>
      <c r="F20" s="43">
        <v>16.375332226628018</v>
      </c>
      <c r="G20" s="43">
        <v>18.760464135706815</v>
      </c>
      <c r="H20" s="43">
        <v>20.728481275452047</v>
      </c>
      <c r="I20" s="43">
        <v>22.20078233846116</v>
      </c>
      <c r="J20" s="43">
        <v>24.396839200274382</v>
      </c>
      <c r="K20" s="43">
        <v>27.291096891322404</v>
      </c>
      <c r="L20" s="43">
        <v>29.906676330134037</v>
      </c>
      <c r="M20" s="43">
        <v>32.114794599253088</v>
      </c>
      <c r="N20" s="44">
        <v>33.51310498290723</v>
      </c>
    </row>
    <row r="21" spans="2:14" ht="15" customHeight="1">
      <c r="B21" s="45" t="s">
        <v>66</v>
      </c>
      <c r="C21" s="39">
        <v>9.5198515034890541</v>
      </c>
      <c r="D21" s="43">
        <v>2.7499113923165455</v>
      </c>
      <c r="E21" s="43">
        <v>2.9949368919028867</v>
      </c>
      <c r="F21" s="43">
        <v>3.2096246089975717</v>
      </c>
      <c r="G21" s="43">
        <v>3.7116640947030288</v>
      </c>
      <c r="H21" s="43">
        <v>4.7464816646593491</v>
      </c>
      <c r="I21" s="43">
        <v>6.2822662101999525</v>
      </c>
      <c r="J21" s="43">
        <v>7.4647735415141083</v>
      </c>
      <c r="K21" s="43">
        <v>8.2413862570418619</v>
      </c>
      <c r="L21" s="43">
        <v>8.7781907025358326</v>
      </c>
      <c r="M21" s="43">
        <v>10.17291965910179</v>
      </c>
      <c r="N21" s="44">
        <v>12.269762895805599</v>
      </c>
    </row>
    <row r="22" spans="2:14" ht="15" customHeight="1">
      <c r="B22" s="45" t="s">
        <v>67</v>
      </c>
      <c r="C22" s="39">
        <v>14.292595411906476</v>
      </c>
      <c r="D22" s="43">
        <v>22.319240173198452</v>
      </c>
      <c r="E22" s="43">
        <v>21.657664315834442</v>
      </c>
      <c r="F22" s="43">
        <v>19.600363306085377</v>
      </c>
      <c r="G22" s="43">
        <v>19.784500361260328</v>
      </c>
      <c r="H22" s="43">
        <v>22.898357103857997</v>
      </c>
      <c r="I22" s="43">
        <v>28.297499225134992</v>
      </c>
      <c r="J22" s="43">
        <v>30.597297790240614</v>
      </c>
      <c r="K22" s="43">
        <v>30.198076280555547</v>
      </c>
      <c r="L22" s="43">
        <v>29.351943377575889</v>
      </c>
      <c r="M22" s="43">
        <v>31.676738979792162</v>
      </c>
      <c r="N22" s="44">
        <v>36.611835585104927</v>
      </c>
    </row>
    <row r="23" spans="2:14" ht="15" customHeight="1">
      <c r="B23" s="45" t="s">
        <v>68</v>
      </c>
      <c r="C23" s="39">
        <v>18.865630018406467</v>
      </c>
      <c r="D23" s="43">
        <v>3.7994290381010787</v>
      </c>
      <c r="E23" s="43">
        <v>4.2285364873957754</v>
      </c>
      <c r="F23" s="43">
        <v>4.7180133948444656</v>
      </c>
      <c r="G23" s="43">
        <v>5.6047939847044894</v>
      </c>
      <c r="H23" s="43">
        <v>7.2501559551868215</v>
      </c>
      <c r="I23" s="43">
        <v>9.6644021970007827</v>
      </c>
      <c r="J23" s="43">
        <v>11.803684726234129</v>
      </c>
      <c r="K23" s="43">
        <v>13.679051719948051</v>
      </c>
      <c r="L23" s="43">
        <v>15.286404563741247</v>
      </c>
      <c r="M23" s="43">
        <v>18.410933587695244</v>
      </c>
      <c r="N23" s="44">
        <v>22.665059056507545</v>
      </c>
    </row>
    <row r="24" spans="2:14" ht="15" customHeight="1">
      <c r="B24" s="34" t="s">
        <v>69</v>
      </c>
      <c r="C24" s="35" t="s">
        <v>70</v>
      </c>
      <c r="D24" s="36">
        <v>2010</v>
      </c>
      <c r="E24" s="37">
        <v>2015</v>
      </c>
      <c r="F24" s="37">
        <v>2020</v>
      </c>
      <c r="G24" s="37">
        <v>2025</v>
      </c>
      <c r="H24" s="37">
        <v>2030</v>
      </c>
      <c r="I24" s="37">
        <v>2035</v>
      </c>
      <c r="J24" s="37">
        <v>2040</v>
      </c>
      <c r="K24" s="37">
        <v>2045</v>
      </c>
      <c r="L24" s="37">
        <v>2050</v>
      </c>
      <c r="M24" s="37">
        <v>2055</v>
      </c>
      <c r="N24" s="38">
        <v>2060</v>
      </c>
    </row>
    <row r="25" spans="2:14" ht="15" customHeight="1">
      <c r="B25" s="32" t="s">
        <v>71</v>
      </c>
      <c r="C25" s="39">
        <v>1.642956560137008</v>
      </c>
      <c r="D25" s="43">
        <v>3.4935743711237865</v>
      </c>
      <c r="E25" s="43">
        <v>2.8880501847144524</v>
      </c>
      <c r="F25" s="43">
        <v>2.9514582955685986</v>
      </c>
      <c r="G25" s="43">
        <v>2.4859718357335137</v>
      </c>
      <c r="H25" s="43">
        <v>1.6992973376321663</v>
      </c>
      <c r="I25" s="43">
        <v>1.2088235358887145</v>
      </c>
      <c r="J25" s="43">
        <v>0.91598488709598858</v>
      </c>
      <c r="K25" s="43">
        <v>0.67491890326822901</v>
      </c>
      <c r="L25" s="43">
        <v>0.59177280535873678</v>
      </c>
      <c r="M25" s="43">
        <v>0.70490041293080896</v>
      </c>
      <c r="N25" s="44">
        <v>0.95163517963541278</v>
      </c>
    </row>
    <row r="26" spans="2:14" ht="15" customHeight="1">
      <c r="B26" s="32" t="s">
        <v>72</v>
      </c>
      <c r="C26" s="39">
        <v>-0.61629582692619944</v>
      </c>
      <c r="D26" s="43">
        <v>8.4957517404271599E-2</v>
      </c>
      <c r="E26" s="43">
        <v>-0.68777723472156493</v>
      </c>
      <c r="F26" s="43">
        <v>0.20418423917891726</v>
      </c>
      <c r="G26" s="43">
        <v>0.1120073814397049</v>
      </c>
      <c r="H26" s="43">
        <v>-0.29974509044218278</v>
      </c>
      <c r="I26" s="43">
        <v>-0.79656856548607768</v>
      </c>
      <c r="J26" s="43">
        <v>-1.0908246124954113</v>
      </c>
      <c r="K26" s="43">
        <v>-1.2176359657428359</v>
      </c>
      <c r="L26" s="43">
        <v>-1.1842076634685728</v>
      </c>
      <c r="M26" s="43">
        <v>-0.95386932624850207</v>
      </c>
      <c r="N26" s="44">
        <v>-0.59036077742814497</v>
      </c>
    </row>
    <row r="27" spans="2:14" ht="15" customHeight="1">
      <c r="B27" s="32" t="s">
        <v>73</v>
      </c>
      <c r="C27" s="39">
        <v>-0.6189799963170034</v>
      </c>
      <c r="D27" s="43">
        <v>0.20117988718051372</v>
      </c>
      <c r="E27" s="43">
        <v>-0.94925322085904762</v>
      </c>
      <c r="F27" s="43">
        <v>0.19466675865367211</v>
      </c>
      <c r="G27" s="43">
        <v>0.10873443514785031</v>
      </c>
      <c r="H27" s="43">
        <v>-0.30041486140511831</v>
      </c>
      <c r="I27" s="43">
        <v>-0.79436082922174078</v>
      </c>
      <c r="J27" s="43">
        <v>-1.0893019662356451</v>
      </c>
      <c r="K27" s="43">
        <v>-1.2159910609307434</v>
      </c>
      <c r="L27" s="43">
        <v>-1.1836657293786801</v>
      </c>
      <c r="M27" s="43">
        <v>-0.95391998411998857</v>
      </c>
      <c r="N27" s="44">
        <v>-0.59002024792075281</v>
      </c>
    </row>
    <row r="28" spans="2:14" ht="15" customHeight="1">
      <c r="B28" s="32" t="s">
        <v>74</v>
      </c>
      <c r="C28" s="39">
        <v>2.2603634688281042</v>
      </c>
      <c r="D28" s="43">
        <v>3.2490503454820177</v>
      </c>
      <c r="E28" s="43">
        <v>3.8439579455468231</v>
      </c>
      <c r="F28" s="43">
        <v>2.7568109701101182</v>
      </c>
      <c r="G28" s="43">
        <v>2.3772410665270987</v>
      </c>
      <c r="H28" s="43">
        <v>1.9997101914316906</v>
      </c>
      <c r="I28" s="43">
        <v>2.0032019512435761</v>
      </c>
      <c r="J28" s="43">
        <v>2.0053034627317556</v>
      </c>
      <c r="K28" s="43">
        <v>1.8909299931515553</v>
      </c>
      <c r="L28" s="43">
        <v>1.7754449523624267</v>
      </c>
      <c r="M28" s="43">
        <v>1.658819913840917</v>
      </c>
      <c r="N28" s="44">
        <v>1.5416574379087924</v>
      </c>
    </row>
    <row r="29" spans="2:14" ht="15" customHeight="1">
      <c r="B29" s="45" t="s">
        <v>75</v>
      </c>
      <c r="C29" s="39">
        <v>1.4304257409855468</v>
      </c>
      <c r="D29" s="43">
        <v>2.1735790438791369</v>
      </c>
      <c r="E29" s="43">
        <v>2.0404984145021565</v>
      </c>
      <c r="F29" s="43">
        <v>1.7931463663669964</v>
      </c>
      <c r="G29" s="43">
        <v>1.5457943182318361</v>
      </c>
      <c r="H29" s="43">
        <v>1.2984422700966747</v>
      </c>
      <c r="I29" s="43">
        <v>1.2984422700966747</v>
      </c>
      <c r="J29" s="43">
        <v>1.2984422700966747</v>
      </c>
      <c r="K29" s="43">
        <v>1.2238317025725063</v>
      </c>
      <c r="L29" s="43">
        <v>1.1492211350483379</v>
      </c>
      <c r="M29" s="43">
        <v>1.0746105675241695</v>
      </c>
      <c r="N29" s="44">
        <v>1</v>
      </c>
    </row>
    <row r="30" spans="2:14" ht="15" customHeight="1">
      <c r="B30" s="45" t="s">
        <v>76</v>
      </c>
      <c r="C30" s="39">
        <v>0.82993772784255593</v>
      </c>
      <c r="D30" s="43">
        <v>1.0754713016028805</v>
      </c>
      <c r="E30" s="43">
        <v>1.8034595310446666</v>
      </c>
      <c r="F30" s="43">
        <v>0.96366460374312168</v>
      </c>
      <c r="G30" s="43">
        <v>0.83144674829526244</v>
      </c>
      <c r="H30" s="43">
        <v>0.70126792133501592</v>
      </c>
      <c r="I30" s="43">
        <v>0.70475968114690146</v>
      </c>
      <c r="J30" s="43">
        <v>0.70686119263508096</v>
      </c>
      <c r="K30" s="43">
        <v>0.66709829057904901</v>
      </c>
      <c r="L30" s="43">
        <v>0.62622381731408883</v>
      </c>
      <c r="M30" s="43">
        <v>0.58420934631674748</v>
      </c>
      <c r="N30" s="44">
        <v>0.54165743790879239</v>
      </c>
    </row>
    <row r="31" spans="2:14" ht="15" customHeight="1">
      <c r="B31" s="32" t="s">
        <v>77</v>
      </c>
      <c r="C31" s="39">
        <v>1.7575552833764869</v>
      </c>
      <c r="D31" s="43">
        <v>3.0483898074977755</v>
      </c>
      <c r="E31" s="43">
        <v>2.5961962714304843</v>
      </c>
      <c r="F31" s="43">
        <v>2.7813461848609</v>
      </c>
      <c r="G31" s="43">
        <v>2.4911515157199471</v>
      </c>
      <c r="H31" s="43">
        <v>1.8353175154741885</v>
      </c>
      <c r="I31" s="43">
        <v>1.4270969603764172</v>
      </c>
      <c r="J31" s="43">
        <v>1.1430957149138443</v>
      </c>
      <c r="K31" s="43">
        <v>0.93269961907147536</v>
      </c>
      <c r="L31" s="43">
        <v>0.90976225644381348</v>
      </c>
      <c r="M31" s="43">
        <v>1.1076428682449624</v>
      </c>
      <c r="N31" s="44">
        <v>1.4618208160062762</v>
      </c>
    </row>
    <row r="32" spans="2:14" ht="15" customHeight="1">
      <c r="B32" s="32" t="s">
        <v>78</v>
      </c>
      <c r="C32" s="39">
        <v>2.2716202072512561</v>
      </c>
      <c r="D32" s="43">
        <v>3.4057234356389632</v>
      </c>
      <c r="E32" s="43">
        <v>3.6005914678673534</v>
      </c>
      <c r="F32" s="43">
        <v>2.741675986136638</v>
      </c>
      <c r="G32" s="43">
        <v>2.3713084138336171</v>
      </c>
      <c r="H32" s="43">
        <v>2.0050524744272158</v>
      </c>
      <c r="I32" s="43">
        <v>2.0214946926494282</v>
      </c>
      <c r="J32" s="43">
        <v>2.0289416949733186</v>
      </c>
      <c r="K32" s="43">
        <v>1.9158833537884723</v>
      </c>
      <c r="L32" s="43">
        <v>1.7972638045333333</v>
      </c>
      <c r="M32" s="43">
        <v>1.6747446143486</v>
      </c>
      <c r="N32" s="44">
        <v>1.5511533580874426</v>
      </c>
    </row>
    <row r="33" spans="2:14" ht="15" customHeight="1">
      <c r="B33" s="32" t="s">
        <v>79</v>
      </c>
      <c r="C33" s="39"/>
      <c r="D33" s="43">
        <v>65.905500000000004</v>
      </c>
      <c r="E33" s="43">
        <v>77.767761266071886</v>
      </c>
      <c r="F33" s="43">
        <v>90.582516172445921</v>
      </c>
      <c r="G33" s="43">
        <v>103.0942036244966</v>
      </c>
      <c r="H33" s="43">
        <v>114.15936456838099</v>
      </c>
      <c r="I33" s="43">
        <v>122.19718350506174</v>
      </c>
      <c r="J33" s="43">
        <v>128.47144512795299</v>
      </c>
      <c r="K33" s="43">
        <v>133.42962113688321</v>
      </c>
      <c r="L33" s="43">
        <v>137.52518765641824</v>
      </c>
      <c r="M33" s="43">
        <v>141.96728442429153</v>
      </c>
      <c r="N33" s="44">
        <v>148.23636902048707</v>
      </c>
    </row>
    <row r="34" spans="2:14" ht="15" customHeight="1">
      <c r="B34" s="34" t="s">
        <v>80</v>
      </c>
      <c r="C34" s="35" t="s">
        <v>53</v>
      </c>
      <c r="D34" s="36">
        <v>2010</v>
      </c>
      <c r="E34" s="37">
        <v>2015</v>
      </c>
      <c r="F34" s="37">
        <v>2020</v>
      </c>
      <c r="G34" s="37">
        <v>2025</v>
      </c>
      <c r="H34" s="37">
        <v>2030</v>
      </c>
      <c r="I34" s="37">
        <v>2035</v>
      </c>
      <c r="J34" s="37">
        <v>2040</v>
      </c>
      <c r="K34" s="37">
        <v>2045</v>
      </c>
      <c r="L34" s="37">
        <v>2050</v>
      </c>
      <c r="M34" s="37">
        <v>2055</v>
      </c>
      <c r="N34" s="38">
        <v>2060</v>
      </c>
    </row>
    <row r="35" spans="2:14" ht="15" customHeight="1">
      <c r="B35" s="32" t="s">
        <v>81</v>
      </c>
      <c r="C35" s="46">
        <v>-1170.319</v>
      </c>
      <c r="D35" s="47">
        <v>3933.0120000000002</v>
      </c>
      <c r="E35" s="47">
        <v>3908.61</v>
      </c>
      <c r="F35" s="47">
        <v>3796.386</v>
      </c>
      <c r="G35" s="47">
        <v>3708.1469999999999</v>
      </c>
      <c r="H35" s="47">
        <v>3650.087</v>
      </c>
      <c r="I35" s="47">
        <v>3589.8029999999999</v>
      </c>
      <c r="J35" s="47">
        <v>3453.6080000000002</v>
      </c>
      <c r="K35" s="47">
        <v>3250.8539999999998</v>
      </c>
      <c r="L35" s="47">
        <v>3053.6350000000002</v>
      </c>
      <c r="M35" s="47">
        <v>2885.1280000000002</v>
      </c>
      <c r="N35" s="48">
        <v>2762.6930000000002</v>
      </c>
    </row>
    <row r="36" spans="2:14" ht="15" customHeight="1">
      <c r="B36" s="32" t="s">
        <v>82</v>
      </c>
      <c r="C36" s="39">
        <v>-1.0551573748511456</v>
      </c>
      <c r="D36" s="43">
        <v>0.41780624656593268</v>
      </c>
      <c r="E36" s="43">
        <v>-0.34933478009908647</v>
      </c>
      <c r="F36" s="43">
        <v>-0.58790149985453732</v>
      </c>
      <c r="G36" s="43">
        <v>-0.28606117320576496</v>
      </c>
      <c r="H36" s="43">
        <v>-0.35070256540319367</v>
      </c>
      <c r="I36" s="43">
        <v>-0.42716041232629953</v>
      </c>
      <c r="J36" s="43">
        <v>-1.0236928142037693</v>
      </c>
      <c r="K36" s="43">
        <v>-1.2686530447126421</v>
      </c>
      <c r="L36" s="43">
        <v>-1.255185611671783</v>
      </c>
      <c r="M36" s="43">
        <v>-1.0437788966785155</v>
      </c>
      <c r="N36" s="44">
        <v>-0.6373511282852129</v>
      </c>
    </row>
    <row r="37" spans="2:14" ht="15" customHeight="1">
      <c r="B37" s="32" t="s">
        <v>83</v>
      </c>
      <c r="C37" s="46">
        <v>-1041.9630000000002</v>
      </c>
      <c r="D37" s="47">
        <v>3573.511</v>
      </c>
      <c r="E37" s="47">
        <v>3619.538</v>
      </c>
      <c r="F37" s="47">
        <v>3533.3139999999999</v>
      </c>
      <c r="G37" s="47">
        <v>3420.2579999999998</v>
      </c>
      <c r="H37" s="47">
        <v>3345.7370000000001</v>
      </c>
      <c r="I37" s="47">
        <v>3303.7289999999998</v>
      </c>
      <c r="J37" s="47">
        <v>3194.873</v>
      </c>
      <c r="K37" s="47">
        <v>3016.5650000000001</v>
      </c>
      <c r="L37" s="47">
        <v>2828.9949999999999</v>
      </c>
      <c r="M37" s="47">
        <v>2657.078</v>
      </c>
      <c r="N37" s="48">
        <v>2531.5479999999998</v>
      </c>
    </row>
    <row r="38" spans="2:14" ht="15" customHeight="1">
      <c r="B38" s="32" t="s">
        <v>84</v>
      </c>
      <c r="C38" s="39">
        <v>-1.8549307179954067</v>
      </c>
      <c r="D38" s="43">
        <v>1.1616211513903796</v>
      </c>
      <c r="E38" s="43">
        <v>-0.1451666298830312</v>
      </c>
      <c r="F38" s="43">
        <v>-0.61057321759090399</v>
      </c>
      <c r="G38" s="43">
        <v>-0.52337626114192792</v>
      </c>
      <c r="H38" s="43">
        <v>-0.32324501048237586</v>
      </c>
      <c r="I38" s="43">
        <v>-0.32421424207453864</v>
      </c>
      <c r="J38" s="43">
        <v>-0.93091431842411421</v>
      </c>
      <c r="K38" s="43">
        <v>-1.2385108142564438</v>
      </c>
      <c r="L38" s="43">
        <v>-1.3330008387930414</v>
      </c>
      <c r="M38" s="43">
        <v>-1.1744901541885566</v>
      </c>
      <c r="N38" s="44">
        <v>-0.69330956660502707</v>
      </c>
    </row>
    <row r="39" spans="2:14" ht="15" customHeight="1">
      <c r="B39" s="32" t="s">
        <v>85</v>
      </c>
      <c r="C39" s="46">
        <v>-837.54428801414065</v>
      </c>
      <c r="D39" s="47">
        <v>2709.8874485122046</v>
      </c>
      <c r="E39" s="47">
        <v>2721.4708656857842</v>
      </c>
      <c r="F39" s="47">
        <v>2695.5301077673757</v>
      </c>
      <c r="G39" s="47">
        <v>2624.3017545732932</v>
      </c>
      <c r="H39" s="47">
        <v>2544.3115399374274</v>
      </c>
      <c r="I39" s="47">
        <v>2452.4763367052815</v>
      </c>
      <c r="J39" s="47">
        <v>2320.8831896998477</v>
      </c>
      <c r="K39" s="47">
        <v>2178.8219014290171</v>
      </c>
      <c r="L39" s="47">
        <v>2046.1093453949507</v>
      </c>
      <c r="M39" s="47">
        <v>1939.0977573676726</v>
      </c>
      <c r="N39" s="48">
        <v>1872.343160498064</v>
      </c>
    </row>
    <row r="40" spans="2:14" ht="15" customHeight="1">
      <c r="B40" s="32" t="s">
        <v>86</v>
      </c>
      <c r="C40" s="46">
        <v>-827.72639691890345</v>
      </c>
      <c r="D40" s="47">
        <v>2685.2286819953283</v>
      </c>
      <c r="E40" s="47">
        <v>2702.1755542606247</v>
      </c>
      <c r="F40" s="47">
        <v>2678.6935135968956</v>
      </c>
      <c r="G40" s="47">
        <v>2606.6929795550791</v>
      </c>
      <c r="H40" s="47">
        <v>2524.5971517558528</v>
      </c>
      <c r="I40" s="47">
        <v>2433.6466876583791</v>
      </c>
      <c r="J40" s="47">
        <v>2303.6808735381915</v>
      </c>
      <c r="K40" s="47">
        <v>2163.3696631188554</v>
      </c>
      <c r="L40" s="47">
        <v>2031.6270486724322</v>
      </c>
      <c r="M40" s="47">
        <v>1924.5795349131304</v>
      </c>
      <c r="N40" s="48">
        <v>1857.5022850764249</v>
      </c>
    </row>
    <row r="41" spans="2:14" ht="15" customHeight="1">
      <c r="B41" s="32" t="s">
        <v>87</v>
      </c>
      <c r="C41" s="39">
        <v>-1.7684208541438551</v>
      </c>
      <c r="D41" s="43">
        <v>75.14258895510126</v>
      </c>
      <c r="E41" s="43">
        <v>74.655261369285924</v>
      </c>
      <c r="F41" s="43">
        <v>75.812495396585064</v>
      </c>
      <c r="G41" s="43">
        <v>76.213343541776069</v>
      </c>
      <c r="H41" s="43">
        <v>75.457131022428015</v>
      </c>
      <c r="I41" s="43">
        <v>73.663629421734612</v>
      </c>
      <c r="J41" s="43">
        <v>72.105553915232036</v>
      </c>
      <c r="K41" s="43">
        <v>71.716328443738334</v>
      </c>
      <c r="L41" s="43">
        <v>71.81444465870149</v>
      </c>
      <c r="M41" s="43">
        <v>72.432180572536083</v>
      </c>
      <c r="N41" s="44">
        <v>73.374168100957405</v>
      </c>
    </row>
    <row r="42" spans="2:14" ht="15" customHeight="1">
      <c r="B42" s="32" t="s">
        <v>88</v>
      </c>
      <c r="C42" s="39">
        <v>-1.1286793593343845</v>
      </c>
      <c r="D42" s="43">
        <v>68.901072473519136</v>
      </c>
      <c r="E42" s="43">
        <v>69.627587958015354</v>
      </c>
      <c r="F42" s="43">
        <v>71.002529978968838</v>
      </c>
      <c r="G42" s="43">
        <v>70.771243819980526</v>
      </c>
      <c r="H42" s="43">
        <v>69.705504004080652</v>
      </c>
      <c r="I42" s="43">
        <v>68.317853004894175</v>
      </c>
      <c r="J42" s="43">
        <v>67.201697172923147</v>
      </c>
      <c r="K42" s="43">
        <v>67.023062291601448</v>
      </c>
      <c r="L42" s="43">
        <v>67.005694701395242</v>
      </c>
      <c r="M42" s="43">
        <v>67.210111903793262</v>
      </c>
      <c r="N42" s="44">
        <v>67.772393114184752</v>
      </c>
    </row>
    <row r="43" spans="2:14" ht="15" customHeight="1">
      <c r="B43" s="45" t="s">
        <v>89</v>
      </c>
      <c r="C43" s="39">
        <v>-1.7159881104901977</v>
      </c>
      <c r="D43" s="43">
        <v>31.791654660382651</v>
      </c>
      <c r="E43" s="43">
        <v>33.163097040091678</v>
      </c>
      <c r="F43" s="43">
        <v>31.490854670648655</v>
      </c>
      <c r="G43" s="43">
        <v>28.958381046426453</v>
      </c>
      <c r="H43" s="43">
        <v>29.351116835757672</v>
      </c>
      <c r="I43" s="43">
        <v>31.0297736601762</v>
      </c>
      <c r="J43" s="43">
        <v>31.632209175739394</v>
      </c>
      <c r="K43" s="43">
        <v>31.69031991379229</v>
      </c>
      <c r="L43" s="43">
        <v>30.927650991521581</v>
      </c>
      <c r="M43" s="43">
        <v>30.111659585255161</v>
      </c>
      <c r="N43" s="44">
        <v>30.075666549892453</v>
      </c>
    </row>
    <row r="44" spans="2:14" ht="15" customHeight="1">
      <c r="B44" s="45" t="s">
        <v>90</v>
      </c>
      <c r="C44" s="39">
        <v>-3.1996975894096664</v>
      </c>
      <c r="D44" s="43">
        <v>86.942968683128925</v>
      </c>
      <c r="E44" s="43">
        <v>85.980593841245835</v>
      </c>
      <c r="F44" s="43">
        <v>85.507662806187383</v>
      </c>
      <c r="G44" s="43">
        <v>85.029064561064246</v>
      </c>
      <c r="H44" s="43">
        <v>84.443619245612993</v>
      </c>
      <c r="I44" s="43">
        <v>83.978029301067409</v>
      </c>
      <c r="J44" s="43">
        <v>83.343170711259035</v>
      </c>
      <c r="K44" s="43">
        <v>83.280195585737118</v>
      </c>
      <c r="L44" s="43">
        <v>83.518583987497266</v>
      </c>
      <c r="M44" s="43">
        <v>83.745817226086956</v>
      </c>
      <c r="N44" s="44">
        <v>83.743271093719258</v>
      </c>
    </row>
    <row r="45" spans="2:14" ht="15" customHeight="1">
      <c r="B45" s="45" t="s">
        <v>91</v>
      </c>
      <c r="C45" s="39">
        <v>5.5452865767713675</v>
      </c>
      <c r="D45" s="43">
        <v>45.133426105175545</v>
      </c>
      <c r="E45" s="43">
        <v>46.332686357644512</v>
      </c>
      <c r="F45" s="43">
        <v>51.060559377916192</v>
      </c>
      <c r="G45" s="43">
        <v>53.671499218907748</v>
      </c>
      <c r="H45" s="43">
        <v>56.003747525168855</v>
      </c>
      <c r="I45" s="43">
        <v>54.782619022612508</v>
      </c>
      <c r="J45" s="43">
        <v>52.553899001057324</v>
      </c>
      <c r="K45" s="43">
        <v>51.381950976340462</v>
      </c>
      <c r="L45" s="43">
        <v>50.185074418489052</v>
      </c>
      <c r="M45" s="43">
        <v>49.175163797058218</v>
      </c>
      <c r="N45" s="44">
        <v>50.678712681946912</v>
      </c>
    </row>
    <row r="46" spans="2:14" ht="15" customHeight="1">
      <c r="B46" s="49" t="s">
        <v>92</v>
      </c>
      <c r="C46" s="39">
        <v>0.25241796663986804</v>
      </c>
      <c r="D46" s="43">
        <v>66.856016391156601</v>
      </c>
      <c r="E46" s="43">
        <v>66.623476521436046</v>
      </c>
      <c r="F46" s="43">
        <v>69.043067331975422</v>
      </c>
      <c r="G46" s="43">
        <v>70.161549665593583</v>
      </c>
      <c r="H46" s="43">
        <v>69.597608605541978</v>
      </c>
      <c r="I46" s="43">
        <v>67.730383216327468</v>
      </c>
      <c r="J46" s="43">
        <v>65.987401842665264</v>
      </c>
      <c r="K46" s="43">
        <v>65.424859230407108</v>
      </c>
      <c r="L46" s="43">
        <v>65.422861050955703</v>
      </c>
      <c r="M46" s="43">
        <v>66.085354831438821</v>
      </c>
      <c r="N46" s="44">
        <v>67.108434357796469</v>
      </c>
    </row>
    <row r="47" spans="2:14" ht="15" customHeight="1">
      <c r="B47" s="49" t="s">
        <v>93</v>
      </c>
      <c r="C47" s="39">
        <v>0.60467438906857041</v>
      </c>
      <c r="D47" s="43">
        <v>61.418289611812426</v>
      </c>
      <c r="E47" s="43">
        <v>62.232574526451543</v>
      </c>
      <c r="F47" s="43">
        <v>64.73906692813334</v>
      </c>
      <c r="G47" s="43">
        <v>65.213007291025917</v>
      </c>
      <c r="H47" s="43">
        <v>64.358054793641955</v>
      </c>
      <c r="I47" s="43">
        <v>62.875866074077095</v>
      </c>
      <c r="J47" s="43">
        <v>61.554769999200509</v>
      </c>
      <c r="K47" s="43">
        <v>61.192508377182762</v>
      </c>
      <c r="L47" s="43">
        <v>61.088383993800775</v>
      </c>
      <c r="M47" s="43">
        <v>61.363355167413623</v>
      </c>
      <c r="N47" s="44">
        <v>62.022964000880997</v>
      </c>
    </row>
    <row r="48" spans="2:14" ht="15" customHeight="1">
      <c r="B48" s="45" t="s">
        <v>89</v>
      </c>
      <c r="C48" s="39">
        <v>-1.5603201493908507</v>
      </c>
      <c r="D48" s="43">
        <v>26.140683803013516</v>
      </c>
      <c r="E48" s="43">
        <v>27.146847487875736</v>
      </c>
      <c r="F48" s="43">
        <v>25.746559633742162</v>
      </c>
      <c r="G48" s="43">
        <v>23.650159264308069</v>
      </c>
      <c r="H48" s="43">
        <v>23.985788760865088</v>
      </c>
      <c r="I48" s="43">
        <v>25.352003570066007</v>
      </c>
      <c r="J48" s="43">
        <v>25.852911097223942</v>
      </c>
      <c r="K48" s="43">
        <v>25.909335803383392</v>
      </c>
      <c r="L48" s="43">
        <v>25.2916652527291</v>
      </c>
      <c r="M48" s="43">
        <v>24.621459475347248</v>
      </c>
      <c r="N48" s="44">
        <v>24.580363653622666</v>
      </c>
    </row>
    <row r="49" spans="2:14" ht="15" customHeight="1">
      <c r="B49" s="45" t="s">
        <v>90</v>
      </c>
      <c r="C49" s="39">
        <v>-3.8653103042715173</v>
      </c>
      <c r="D49" s="43">
        <v>80.811232057570834</v>
      </c>
      <c r="E49" s="43">
        <v>79.480852746971024</v>
      </c>
      <c r="F49" s="43">
        <v>78.948969302751792</v>
      </c>
      <c r="G49" s="43">
        <v>78.617796838969952</v>
      </c>
      <c r="H49" s="43">
        <v>78.1180924901347</v>
      </c>
      <c r="I49" s="43">
        <v>77.575130227825085</v>
      </c>
      <c r="J49" s="43">
        <v>76.474586838942884</v>
      </c>
      <c r="K49" s="43">
        <v>76.081701363790842</v>
      </c>
      <c r="L49" s="43">
        <v>76.274830056853347</v>
      </c>
      <c r="M49" s="43">
        <v>76.725087589501669</v>
      </c>
      <c r="N49" s="44">
        <v>76.945921753299316</v>
      </c>
    </row>
    <row r="50" spans="2:14" ht="15" customHeight="1">
      <c r="B50" s="45" t="s">
        <v>91</v>
      </c>
      <c r="C50" s="39">
        <v>15.671673931502632</v>
      </c>
      <c r="D50" s="43">
        <v>32.197360224057768</v>
      </c>
      <c r="E50" s="43">
        <v>36.105965833758468</v>
      </c>
      <c r="F50" s="43">
        <v>46.209561736294674</v>
      </c>
      <c r="G50" s="43">
        <v>51.362933295845416</v>
      </c>
      <c r="H50" s="43">
        <v>53.883246179373955</v>
      </c>
      <c r="I50" s="43">
        <v>51.968113433486849</v>
      </c>
      <c r="J50" s="43">
        <v>49.784121882278768</v>
      </c>
      <c r="K50" s="43">
        <v>48.674926293083658</v>
      </c>
      <c r="L50" s="43">
        <v>47.382724046714323</v>
      </c>
      <c r="M50" s="43">
        <v>46.361403435614172</v>
      </c>
      <c r="N50" s="44">
        <v>47.869034155560399</v>
      </c>
    </row>
    <row r="51" spans="2:14" ht="15" customHeight="1">
      <c r="B51" s="49" t="s">
        <v>94</v>
      </c>
      <c r="C51" s="39">
        <v>-3.9743014521379934</v>
      </c>
      <c r="D51" s="43">
        <v>83.480618437008019</v>
      </c>
      <c r="E51" s="43">
        <v>82.701628786817324</v>
      </c>
      <c r="F51" s="43">
        <v>82.559717024583989</v>
      </c>
      <c r="G51" s="43">
        <v>82.221524130787927</v>
      </c>
      <c r="H51" s="43">
        <v>81.261381301702187</v>
      </c>
      <c r="I51" s="43">
        <v>79.533971414019717</v>
      </c>
      <c r="J51" s="43">
        <v>78.151307695529923</v>
      </c>
      <c r="K51" s="43">
        <v>77.92371408199547</v>
      </c>
      <c r="L51" s="43">
        <v>78.11127288230692</v>
      </c>
      <c r="M51" s="43">
        <v>78.665548589081155</v>
      </c>
      <c r="N51" s="44">
        <v>79.506316984870026</v>
      </c>
    </row>
    <row r="52" spans="2:14" ht="15" customHeight="1">
      <c r="B52" s="49" t="s">
        <v>95</v>
      </c>
      <c r="C52" s="39">
        <v>-3.0082059593364505</v>
      </c>
      <c r="D52" s="43">
        <v>76.396293171577796</v>
      </c>
      <c r="E52" s="43">
        <v>77.008606422038923</v>
      </c>
      <c r="F52" s="43">
        <v>77.226239441261612</v>
      </c>
      <c r="G52" s="43">
        <v>76.274565528784024</v>
      </c>
      <c r="H52" s="43">
        <v>74.986490675679178</v>
      </c>
      <c r="I52" s="43">
        <v>73.686704664730073</v>
      </c>
      <c r="J52" s="43">
        <v>72.767032406040883</v>
      </c>
      <c r="K52" s="43">
        <v>72.76219343838666</v>
      </c>
      <c r="L52" s="43">
        <v>72.822454614305116</v>
      </c>
      <c r="M52" s="43">
        <v>72.940436855427365</v>
      </c>
      <c r="N52" s="44">
        <v>73.388087212241345</v>
      </c>
    </row>
    <row r="53" spans="2:14" ht="15" customHeight="1">
      <c r="B53" s="45" t="s">
        <v>89</v>
      </c>
      <c r="C53" s="39">
        <v>-1.8600790313433748</v>
      </c>
      <c r="D53" s="43">
        <v>37.212259080279402</v>
      </c>
      <c r="E53" s="43">
        <v>38.944969986657782</v>
      </c>
      <c r="F53" s="43">
        <v>37.000361339978156</v>
      </c>
      <c r="G53" s="43">
        <v>34.06132758976922</v>
      </c>
      <c r="H53" s="43">
        <v>34.509062831548555</v>
      </c>
      <c r="I53" s="43">
        <v>36.473704507527422</v>
      </c>
      <c r="J53" s="43">
        <v>37.173585401557631</v>
      </c>
      <c r="K53" s="43">
        <v>37.238450133539146</v>
      </c>
      <c r="L53" s="43">
        <v>36.342412232131466</v>
      </c>
      <c r="M53" s="43">
        <v>35.388323338257663</v>
      </c>
      <c r="N53" s="44">
        <v>35.352180048936027</v>
      </c>
    </row>
    <row r="54" spans="2:14" ht="15" customHeight="1">
      <c r="B54" s="45" t="s">
        <v>90</v>
      </c>
      <c r="C54" s="39">
        <v>-2.6130883920230872</v>
      </c>
      <c r="D54" s="43">
        <v>92.964353509166827</v>
      </c>
      <c r="E54" s="43">
        <v>92.331016842266166</v>
      </c>
      <c r="F54" s="43">
        <v>91.903997618752157</v>
      </c>
      <c r="G54" s="43">
        <v>91.28023947954172</v>
      </c>
      <c r="H54" s="43">
        <v>90.616509086187719</v>
      </c>
      <c r="I54" s="43">
        <v>90.23883756198758</v>
      </c>
      <c r="J54" s="43">
        <v>90.063970295349122</v>
      </c>
      <c r="K54" s="43">
        <v>90.306684439033546</v>
      </c>
      <c r="L54" s="43">
        <v>90.565230471825217</v>
      </c>
      <c r="M54" s="43">
        <v>90.569145863370409</v>
      </c>
      <c r="N54" s="44">
        <v>90.35126511714374</v>
      </c>
    </row>
    <row r="55" spans="2:14" ht="15" customHeight="1">
      <c r="B55" s="45" t="s">
        <v>91</v>
      </c>
      <c r="C55" s="39">
        <v>-6.2837660272982632</v>
      </c>
      <c r="D55" s="43">
        <v>59.783605528131723</v>
      </c>
      <c r="E55" s="43">
        <v>57.680300127120518</v>
      </c>
      <c r="F55" s="43">
        <v>56.346558643882084</v>
      </c>
      <c r="G55" s="43">
        <v>56.143489253877057</v>
      </c>
      <c r="H55" s="43">
        <v>58.226085377465054</v>
      </c>
      <c r="I55" s="43">
        <v>57.680323371210896</v>
      </c>
      <c r="J55" s="43">
        <v>55.376493877958978</v>
      </c>
      <c r="K55" s="43">
        <v>54.137721555940047</v>
      </c>
      <c r="L55" s="43">
        <v>53.04635788323435</v>
      </c>
      <c r="M55" s="43">
        <v>52.03253618908218</v>
      </c>
      <c r="N55" s="44">
        <v>53.49983950083346</v>
      </c>
    </row>
    <row r="56" spans="2:14" ht="15" customHeight="1">
      <c r="B56" s="50" t="s">
        <v>96</v>
      </c>
      <c r="C56" s="39">
        <v>1.6555545264991025</v>
      </c>
      <c r="D56" s="43">
        <v>59.689027928026526</v>
      </c>
      <c r="E56" s="43">
        <v>60.697960283332726</v>
      </c>
      <c r="F56" s="43">
        <v>61.33274518533841</v>
      </c>
      <c r="G56" s="43">
        <v>61.335210512142019</v>
      </c>
      <c r="H56" s="43">
        <v>61.337756037828122</v>
      </c>
      <c r="I56" s="43">
        <v>61.340956328900916</v>
      </c>
      <c r="J56" s="43">
        <v>61.34217121852371</v>
      </c>
      <c r="K56" s="43">
        <v>61.34189107762014</v>
      </c>
      <c r="L56" s="43">
        <v>61.342685421436293</v>
      </c>
      <c r="M56" s="43">
        <v>61.343822717764155</v>
      </c>
      <c r="N56" s="44">
        <v>61.344582454525629</v>
      </c>
    </row>
    <row r="57" spans="2:14" ht="15" customHeight="1">
      <c r="B57" s="45" t="s">
        <v>97</v>
      </c>
      <c r="C57" s="39">
        <v>0.24229923815794052</v>
      </c>
      <c r="D57" s="43">
        <v>61.253916572187741</v>
      </c>
      <c r="E57" s="43">
        <v>61.496215810345682</v>
      </c>
      <c r="F57" s="43">
        <v>61.496215810345682</v>
      </c>
      <c r="G57" s="43">
        <v>61.496215810345682</v>
      </c>
      <c r="H57" s="43">
        <v>61.496215810345682</v>
      </c>
      <c r="I57" s="43">
        <v>61.496215810345682</v>
      </c>
      <c r="J57" s="43">
        <v>61.496215810345682</v>
      </c>
      <c r="K57" s="43">
        <v>61.496215810345674</v>
      </c>
      <c r="L57" s="43">
        <v>61.496215810345682</v>
      </c>
      <c r="M57" s="43">
        <v>61.496215810345682</v>
      </c>
      <c r="N57" s="44">
        <v>61.496215810345682</v>
      </c>
    </row>
    <row r="58" spans="2:14" ht="15" customHeight="1">
      <c r="B58" s="45" t="s">
        <v>98</v>
      </c>
      <c r="C58" s="39">
        <v>2.6338846939788993</v>
      </c>
      <c r="D58" s="43">
        <v>58.555634663944616</v>
      </c>
      <c r="E58" s="43">
        <v>59.936993620550574</v>
      </c>
      <c r="F58" s="43">
        <v>61.189519357923508</v>
      </c>
      <c r="G58" s="43">
        <v>61.189519357923515</v>
      </c>
      <c r="H58" s="43">
        <v>61.189519357923515</v>
      </c>
      <c r="I58" s="43">
        <v>61.189519357923515</v>
      </c>
      <c r="J58" s="43">
        <v>61.189519357923508</v>
      </c>
      <c r="K58" s="43">
        <v>61.189519357923508</v>
      </c>
      <c r="L58" s="43">
        <v>61.189519357923515</v>
      </c>
      <c r="M58" s="43">
        <v>61.189519357923515</v>
      </c>
      <c r="N58" s="44">
        <v>61.189519357923515</v>
      </c>
    </row>
    <row r="59" spans="2:14" ht="15" customHeight="1">
      <c r="B59" s="32" t="s">
        <v>99</v>
      </c>
      <c r="C59" s="39">
        <v>3.8307986092592401</v>
      </c>
      <c r="D59" s="43">
        <v>59.008748221551969</v>
      </c>
      <c r="E59" s="43">
        <v>59.849214147277571</v>
      </c>
      <c r="F59" s="43">
        <v>61.690346293427325</v>
      </c>
      <c r="G59" s="43">
        <v>63.395257600158295</v>
      </c>
      <c r="H59" s="43">
        <v>64.042484374530133</v>
      </c>
      <c r="I59" s="43">
        <v>63.05643708970242</v>
      </c>
      <c r="J59" s="43">
        <v>62.168314951477868</v>
      </c>
      <c r="K59" s="43">
        <v>62.07390808486992</v>
      </c>
      <c r="L59" s="43">
        <v>62.093237946638602</v>
      </c>
      <c r="M59" s="43">
        <v>62.300430015821625</v>
      </c>
      <c r="N59" s="44">
        <v>62.839546830811209</v>
      </c>
    </row>
    <row r="60" spans="2:14" ht="15" customHeight="1">
      <c r="B60" s="32" t="s">
        <v>100</v>
      </c>
      <c r="C60" s="39">
        <v>3.5103351501864779</v>
      </c>
      <c r="D60" s="43">
        <v>64.673742672351921</v>
      </c>
      <c r="E60" s="43">
        <v>64.425033896956975</v>
      </c>
      <c r="F60" s="43">
        <v>66.090051778351864</v>
      </c>
      <c r="G60" s="43">
        <v>68.464703945306297</v>
      </c>
      <c r="H60" s="43">
        <v>69.497307186020095</v>
      </c>
      <c r="I60" s="43">
        <v>68.146213655346656</v>
      </c>
      <c r="J60" s="43">
        <v>66.848063185190682</v>
      </c>
      <c r="K60" s="43">
        <v>66.555570286441252</v>
      </c>
      <c r="L60" s="43">
        <v>66.684206760834684</v>
      </c>
      <c r="M60" s="43">
        <v>67.283751685334792</v>
      </c>
      <c r="N60" s="44">
        <v>68.184077822538399</v>
      </c>
    </row>
    <row r="61" spans="2:14" ht="15" customHeight="1">
      <c r="B61" s="32" t="s">
        <v>101</v>
      </c>
      <c r="C61" s="39">
        <v>-3.3552353112557114</v>
      </c>
      <c r="D61" s="43">
        <v>53.977282664580152</v>
      </c>
      <c r="E61" s="43">
        <v>53.85408883153984</v>
      </c>
      <c r="F61" s="43">
        <v>54.06794535251089</v>
      </c>
      <c r="G61" s="43">
        <v>54.647766702078378</v>
      </c>
      <c r="H61" s="43">
        <v>55.224098924677548</v>
      </c>
      <c r="I61" s="43">
        <v>54.514891386635384</v>
      </c>
      <c r="J61" s="43">
        <v>52.951467945668277</v>
      </c>
      <c r="K61" s="43">
        <v>51.081756607736018</v>
      </c>
      <c r="L61" s="43">
        <v>49.972593109006638</v>
      </c>
      <c r="M61" s="43">
        <v>49.884382556898125</v>
      </c>
      <c r="N61" s="44">
        <v>50.62204735332444</v>
      </c>
    </row>
    <row r="62" spans="2:14" ht="15" customHeight="1">
      <c r="B62" s="32" t="s">
        <v>102</v>
      </c>
      <c r="C62" s="39">
        <v>-7.0787381423382731</v>
      </c>
      <c r="D62" s="43">
        <v>14.357286319119522</v>
      </c>
      <c r="E62" s="43">
        <v>14.043820987499995</v>
      </c>
      <c r="F62" s="43">
        <v>13.115284326206178</v>
      </c>
      <c r="G62" s="43">
        <v>10.422292758601778</v>
      </c>
      <c r="H62" s="43">
        <v>8.1242072781210926</v>
      </c>
      <c r="I62" s="43">
        <v>7.7013777274511765</v>
      </c>
      <c r="J62" s="43">
        <v>7.4899629521162154</v>
      </c>
      <c r="K62" s="43">
        <v>7.3842555644487291</v>
      </c>
      <c r="L62" s="43">
        <v>7.3314018706149913</v>
      </c>
      <c r="M62" s="43">
        <v>7.3049750236981206</v>
      </c>
      <c r="N62" s="44">
        <v>7.278548176781249</v>
      </c>
    </row>
    <row r="63" spans="2:14" ht="15" customHeight="1">
      <c r="B63" s="32" t="s">
        <v>103</v>
      </c>
      <c r="C63" s="39">
        <v>-6.8585414532824522</v>
      </c>
      <c r="D63" s="43">
        <v>13.931998519641034</v>
      </c>
      <c r="E63" s="43">
        <v>13.703314520549121</v>
      </c>
      <c r="F63" s="43">
        <v>12.824353389514107</v>
      </c>
      <c r="G63" s="43">
        <v>10.167037996728718</v>
      </c>
      <c r="H63" s="43">
        <v>7.8982910636192765</v>
      </c>
      <c r="I63" s="43">
        <v>7.4900134702839267</v>
      </c>
      <c r="J63" s="43">
        <v>7.2914101176801456</v>
      </c>
      <c r="K63" s="43">
        <v>7.1961021048495111</v>
      </c>
      <c r="L63" s="43">
        <v>7.1437409594243775</v>
      </c>
      <c r="M63" s="43">
        <v>7.1079302687090635</v>
      </c>
      <c r="N63" s="44">
        <v>7.0734570663585821</v>
      </c>
    </row>
    <row r="64" spans="2:14" ht="15" customHeight="1">
      <c r="B64" s="32" t="s">
        <v>104</v>
      </c>
      <c r="C64" s="39">
        <v>-7.1278322880616933</v>
      </c>
      <c r="D64" s="43">
        <v>14.316619741975309</v>
      </c>
      <c r="E64" s="43">
        <v>13.984604520673408</v>
      </c>
      <c r="F64" s="43">
        <v>13.029229538528112</v>
      </c>
      <c r="G64" s="43">
        <v>10.34344619940142</v>
      </c>
      <c r="H64" s="43">
        <v>8.0552421284128695</v>
      </c>
      <c r="I64" s="43">
        <v>7.6332900708661704</v>
      </c>
      <c r="J64" s="43">
        <v>7.4096377385872918</v>
      </c>
      <c r="K64" s="43">
        <v>7.2904944531077502</v>
      </c>
      <c r="L64" s="43">
        <v>7.2320225916339229</v>
      </c>
      <c r="M64" s="43">
        <v>7.2072877511516866</v>
      </c>
      <c r="N64" s="44">
        <v>7.1887874539136156</v>
      </c>
    </row>
    <row r="65" spans="2:14" ht="15" customHeight="1">
      <c r="B65" s="32" t="s">
        <v>105</v>
      </c>
      <c r="C65" s="39">
        <v>-0.58501000333584829</v>
      </c>
      <c r="D65" s="43">
        <v>2.3111226617707628</v>
      </c>
      <c r="E65" s="43">
        <v>2.3318879391628999</v>
      </c>
      <c r="F65" s="43">
        <v>2.3351683911912375</v>
      </c>
      <c r="G65" s="43">
        <v>2.3416695138656545</v>
      </c>
      <c r="H65" s="43">
        <v>2.3251971205263335</v>
      </c>
      <c r="I65" s="43">
        <v>2.2513662229336475</v>
      </c>
      <c r="J65" s="43">
        <v>2.1357100532459654</v>
      </c>
      <c r="K65" s="43">
        <v>2.0076913732554837</v>
      </c>
      <c r="L65" s="43">
        <v>1.8864928750536751</v>
      </c>
      <c r="M65" s="43">
        <v>1.7877817636056599</v>
      </c>
      <c r="N65" s="44">
        <v>1.7261126584349145</v>
      </c>
    </row>
    <row r="66" spans="2:14" ht="15" customHeight="1">
      <c r="B66" s="32" t="s">
        <v>106</v>
      </c>
      <c r="C66" s="39">
        <v>-0.58475738707688185</v>
      </c>
      <c r="D66" s="43">
        <v>2.3208211486034251</v>
      </c>
      <c r="E66" s="43">
        <v>2.3392723690819062</v>
      </c>
      <c r="F66" s="43">
        <v>2.3420036700351936</v>
      </c>
      <c r="G66" s="43">
        <v>2.3507893428425417</v>
      </c>
      <c r="H66" s="43">
        <v>2.337606396631756</v>
      </c>
      <c r="I66" s="43">
        <v>2.26360187033925</v>
      </c>
      <c r="J66" s="43">
        <v>2.1470498986294357</v>
      </c>
      <c r="K66" s="43">
        <v>2.017932123933317</v>
      </c>
      <c r="L66" s="43">
        <v>1.8961008465718376</v>
      </c>
      <c r="M66" s="43">
        <v>1.7974471505068741</v>
      </c>
      <c r="N66" s="44">
        <v>1.7360637615265433</v>
      </c>
    </row>
    <row r="67" spans="2:14" ht="15" customHeight="1">
      <c r="B67" s="45" t="s">
        <v>107</v>
      </c>
      <c r="C67" s="51">
        <v>-5.1910213122712962E-3</v>
      </c>
      <c r="D67" s="52">
        <v>7.106430334609791E-2</v>
      </c>
      <c r="E67" s="52">
        <v>6.2126632546737851E-2</v>
      </c>
      <c r="F67" s="52">
        <v>5.0908295546015885E-2</v>
      </c>
      <c r="G67" s="52">
        <v>5.0312099000098011E-2</v>
      </c>
      <c r="H67" s="52">
        <v>5.9460703879371357E-2</v>
      </c>
      <c r="I67" s="52">
        <v>6.5948114078727693E-2</v>
      </c>
      <c r="J67" s="52">
        <v>6.6053593669193125E-2</v>
      </c>
      <c r="K67" s="52">
        <v>6.4076993925188702E-2</v>
      </c>
      <c r="L67" s="52">
        <v>6.1984523593813005E-2</v>
      </c>
      <c r="M67" s="52">
        <v>6.2747701413416568E-2</v>
      </c>
      <c r="N67" s="53">
        <v>6.5873282033826613E-2</v>
      </c>
    </row>
    <row r="68" spans="2:14" ht="15" customHeight="1">
      <c r="B68" s="45" t="s">
        <v>108</v>
      </c>
      <c r="C68" s="51">
        <v>-3.8536412288646127E-2</v>
      </c>
      <c r="D68" s="52">
        <v>0.81088876382318276</v>
      </c>
      <c r="E68" s="52">
        <v>0.80436222096940202</v>
      </c>
      <c r="F68" s="52">
        <v>0.80491011941957047</v>
      </c>
      <c r="G68" s="52">
        <v>0.80236986116333164</v>
      </c>
      <c r="H68" s="52">
        <v>0.77398777398889818</v>
      </c>
      <c r="I68" s="52">
        <v>0.7395100266649175</v>
      </c>
      <c r="J68" s="52">
        <v>0.72747566790725526</v>
      </c>
      <c r="K68" s="52">
        <v>0.72982923219443596</v>
      </c>
      <c r="L68" s="52">
        <v>0.74137777692024631</v>
      </c>
      <c r="M68" s="52">
        <v>0.76258957765842095</v>
      </c>
      <c r="N68" s="53">
        <v>0.77235235153453663</v>
      </c>
    </row>
    <row r="69" spans="2:14" ht="15" customHeight="1">
      <c r="B69" s="45" t="s">
        <v>109</v>
      </c>
      <c r="C69" s="51">
        <v>4.3726530478301245E-2</v>
      </c>
      <c r="D69" s="52">
        <v>0.11804562748067771</v>
      </c>
      <c r="E69" s="52">
        <v>0.13351031768908117</v>
      </c>
      <c r="F69" s="52">
        <v>0.1441809214652143</v>
      </c>
      <c r="G69" s="52">
        <v>0.14731738821999105</v>
      </c>
      <c r="H69" s="52">
        <v>0.1665509446314557</v>
      </c>
      <c r="I69" s="52">
        <v>0.19454058232669397</v>
      </c>
      <c r="J69" s="52">
        <v>0.20647007835566161</v>
      </c>
      <c r="K69" s="52">
        <v>0.20609222864110205</v>
      </c>
      <c r="L69" s="52">
        <v>0.19663638636458808</v>
      </c>
      <c r="M69" s="52">
        <v>0.17466040419264273</v>
      </c>
      <c r="N69" s="53">
        <v>0.16177215795897895</v>
      </c>
    </row>
    <row r="70" spans="2:14" ht="15" customHeight="1">
      <c r="B70" s="34" t="s">
        <v>110</v>
      </c>
      <c r="C70" s="35" t="s">
        <v>53</v>
      </c>
      <c r="D70" s="36">
        <v>2010</v>
      </c>
      <c r="E70" s="37">
        <v>2015</v>
      </c>
      <c r="F70" s="37">
        <v>2020</v>
      </c>
      <c r="G70" s="37">
        <v>2025</v>
      </c>
      <c r="H70" s="37">
        <v>2030</v>
      </c>
      <c r="I70" s="37">
        <v>2035</v>
      </c>
      <c r="J70" s="37">
        <v>2040</v>
      </c>
      <c r="K70" s="37">
        <v>2045</v>
      </c>
      <c r="L70" s="37">
        <v>2050</v>
      </c>
      <c r="M70" s="37">
        <v>2055</v>
      </c>
      <c r="N70" s="38">
        <v>2060</v>
      </c>
    </row>
    <row r="71" spans="2:14" ht="15" customHeight="1">
      <c r="B71" s="32" t="s">
        <v>111</v>
      </c>
      <c r="C71" s="39">
        <v>4.0586252472218121</v>
      </c>
      <c r="D71" s="43">
        <v>18.88666356420898</v>
      </c>
      <c r="E71" s="43">
        <v>20.471341922643166</v>
      </c>
      <c r="F71" s="43">
        <v>20.489036638125</v>
      </c>
      <c r="G71" s="43">
        <v>20.232274875170237</v>
      </c>
      <c r="H71" s="43">
        <v>21.979432334340686</v>
      </c>
      <c r="I71" s="43">
        <v>25.621865473832749</v>
      </c>
      <c r="J71" s="43">
        <v>27.738817787123303</v>
      </c>
      <c r="K71" s="43">
        <v>28.152617298152038</v>
      </c>
      <c r="L71" s="43">
        <v>27.533205254869664</v>
      </c>
      <c r="M71" s="43">
        <v>25.169565966825214</v>
      </c>
      <c r="N71" s="44">
        <v>22.945288811430792</v>
      </c>
    </row>
    <row r="72" spans="2:14" ht="15" customHeight="1">
      <c r="B72" s="32" t="s">
        <v>112</v>
      </c>
      <c r="C72" s="46">
        <v>48.823118606203863</v>
      </c>
      <c r="D72" s="47">
        <v>18.735663609262712</v>
      </c>
      <c r="E72" s="47">
        <v>21.083740521580381</v>
      </c>
      <c r="F72" s="47">
        <v>25.863254723469243</v>
      </c>
      <c r="G72" s="47">
        <v>30.71373563046998</v>
      </c>
      <c r="H72" s="47">
        <v>34.542553703414228</v>
      </c>
      <c r="I72" s="47">
        <v>37.110186701148912</v>
      </c>
      <c r="J72" s="47">
        <v>41.701720224872787</v>
      </c>
      <c r="K72" s="47">
        <v>48.815921420556165</v>
      </c>
      <c r="L72" s="47">
        <v>56.215157679670689</v>
      </c>
      <c r="M72" s="47">
        <v>63.109701709923463</v>
      </c>
      <c r="N72" s="48">
        <v>67.558782215466579</v>
      </c>
    </row>
    <row r="73" spans="2:14" ht="15" customHeight="1">
      <c r="B73" s="32" t="s">
        <v>113</v>
      </c>
      <c r="C73" s="46">
        <v>49.523964411919934</v>
      </c>
      <c r="D73" s="47">
        <v>52.065181833776364</v>
      </c>
      <c r="E73" s="47">
        <v>52.465508028925235</v>
      </c>
      <c r="F73" s="47">
        <v>57.940335899951144</v>
      </c>
      <c r="G73" s="47">
        <v>63.715222652794026</v>
      </c>
      <c r="H73" s="47">
        <v>66.642954900519683</v>
      </c>
      <c r="I73" s="47">
        <v>67.157112462916899</v>
      </c>
      <c r="J73" s="47">
        <v>70.930831992382792</v>
      </c>
      <c r="K73" s="47">
        <v>78.871232676902366</v>
      </c>
      <c r="L73" s="47">
        <v>87.968589552120108</v>
      </c>
      <c r="M73" s="47">
        <v>96.512861120373586</v>
      </c>
      <c r="N73" s="48">
        <v>101.5891462456963</v>
      </c>
    </row>
    <row r="74" spans="2:14" ht="15" customHeight="1">
      <c r="B74" s="32" t="s">
        <v>114</v>
      </c>
      <c r="C74" s="46">
        <v>56.369539446937551</v>
      </c>
      <c r="D74" s="47">
        <v>133.74919397127402</v>
      </c>
      <c r="E74" s="47">
        <v>134.94456420988519</v>
      </c>
      <c r="F74" s="47">
        <v>136.46479241317834</v>
      </c>
      <c r="G74" s="47">
        <v>136.24295983546318</v>
      </c>
      <c r="H74" s="47">
        <v>136.46162800768576</v>
      </c>
      <c r="I74" s="47">
        <v>141.79474130186605</v>
      </c>
      <c r="J74" s="47">
        <v>151.43381035154917</v>
      </c>
      <c r="K74" s="47">
        <v>163.58670456997382</v>
      </c>
      <c r="L74" s="47">
        <v>176.18229859486661</v>
      </c>
      <c r="M74" s="47">
        <v>186.22208321537011</v>
      </c>
      <c r="N74" s="48">
        <v>190.11873341821158</v>
      </c>
    </row>
    <row r="75" spans="2:14" ht="15" customHeight="1">
      <c r="B75" s="32" t="s">
        <v>115</v>
      </c>
      <c r="C75" s="46">
        <v>68.799207915511033</v>
      </c>
      <c r="D75" s="47">
        <v>28.546918989032942</v>
      </c>
      <c r="E75" s="47">
        <v>32.116300297183585</v>
      </c>
      <c r="F75" s="47">
        <v>38.168084395979257</v>
      </c>
      <c r="G75" s="47">
        <v>43.783119610016442</v>
      </c>
      <c r="H75" s="47">
        <v>48.50316635974702</v>
      </c>
      <c r="I75" s="47">
        <v>53.214514782216597</v>
      </c>
      <c r="J75" s="47">
        <v>60.872425628506242</v>
      </c>
      <c r="K75" s="47">
        <v>71.549747291794347</v>
      </c>
      <c r="L75" s="47">
        <v>82.392224293216145</v>
      </c>
      <c r="M75" s="47">
        <v>91.913818326596868</v>
      </c>
      <c r="N75" s="48">
        <v>97.346126904543979</v>
      </c>
    </row>
    <row r="76" spans="2:14" ht="15" customHeight="1">
      <c r="B76" s="54" t="s">
        <v>116</v>
      </c>
      <c r="C76" s="55">
        <v>67.279719671958205</v>
      </c>
      <c r="D76" s="56">
        <v>28.430418613885212</v>
      </c>
      <c r="E76" s="56">
        <v>31.926798074231783</v>
      </c>
      <c r="F76" s="56">
        <v>37.813078136985347</v>
      </c>
      <c r="G76" s="56">
        <v>43.326255583859954</v>
      </c>
      <c r="H76" s="56">
        <v>47.937951816629557</v>
      </c>
      <c r="I76" s="56">
        <v>52.572318758777534</v>
      </c>
      <c r="J76" s="56">
        <v>59.981223959502152</v>
      </c>
      <c r="K76" s="56">
        <v>70.307298454333818</v>
      </c>
      <c r="L76" s="56">
        <v>80.873301834056505</v>
      </c>
      <c r="M76" s="56">
        <v>90.241815423906701</v>
      </c>
      <c r="N76" s="57">
        <v>95.710138285843414</v>
      </c>
    </row>
    <row r="77" spans="2:14" ht="15" customHeight="1" thickBot="1">
      <c r="B77" s="28" t="s">
        <v>49</v>
      </c>
      <c r="C77" s="29"/>
      <c r="D77" s="30" t="s">
        <v>50</v>
      </c>
      <c r="E77" s="29"/>
      <c r="F77" s="29"/>
      <c r="G77" s="29"/>
      <c r="H77" s="29"/>
      <c r="I77" s="29"/>
      <c r="J77" s="29"/>
      <c r="K77" s="29"/>
      <c r="L77" s="29"/>
      <c r="M77" s="29"/>
      <c r="N77" s="31"/>
    </row>
    <row r="78" spans="2:14" ht="15" customHeight="1">
      <c r="B78" s="32"/>
      <c r="C78" s="154"/>
      <c r="D78" s="227"/>
      <c r="E78" s="228"/>
      <c r="F78" s="228"/>
      <c r="G78" s="228"/>
      <c r="H78" s="228"/>
      <c r="I78" s="228"/>
      <c r="J78" s="228"/>
      <c r="K78" s="228"/>
      <c r="L78" s="228"/>
      <c r="M78" s="228"/>
      <c r="N78" s="229"/>
    </row>
    <row r="79" spans="2:14" ht="15" customHeight="1">
      <c r="B79" s="230" t="s">
        <v>117</v>
      </c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2"/>
    </row>
    <row r="80" spans="2:14" ht="15" customHeight="1">
      <c r="B80" s="58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1"/>
    </row>
    <row r="81" spans="2:14" ht="15" customHeight="1">
      <c r="B81" s="34" t="s">
        <v>118</v>
      </c>
      <c r="C81" s="35" t="s">
        <v>53</v>
      </c>
      <c r="D81" s="36">
        <v>2010</v>
      </c>
      <c r="E81" s="37">
        <v>2015</v>
      </c>
      <c r="F81" s="37">
        <v>2020</v>
      </c>
      <c r="G81" s="37">
        <v>2025</v>
      </c>
      <c r="H81" s="37">
        <v>2030</v>
      </c>
      <c r="I81" s="37">
        <v>2035</v>
      </c>
      <c r="J81" s="37">
        <v>2040</v>
      </c>
      <c r="K81" s="37">
        <v>2045</v>
      </c>
      <c r="L81" s="37">
        <v>2050</v>
      </c>
      <c r="M81" s="37">
        <v>2055</v>
      </c>
      <c r="N81" s="38">
        <v>2060</v>
      </c>
    </row>
    <row r="82" spans="2:14" ht="15" customHeight="1">
      <c r="B82" s="32" t="s">
        <v>119</v>
      </c>
      <c r="C82" s="39">
        <v>5.2120602769539426</v>
      </c>
      <c r="D82" s="43">
        <v>7.9800116260452176</v>
      </c>
      <c r="E82" s="43">
        <v>8.1256591187625506</v>
      </c>
      <c r="F82" s="43">
        <v>8.6257460982109375</v>
      </c>
      <c r="G82" s="43">
        <v>9.1418556779387323</v>
      </c>
      <c r="H82" s="43">
        <v>9.5097554348574391</v>
      </c>
      <c r="I82" s="43">
        <v>10.004048745099785</v>
      </c>
      <c r="J82" s="43">
        <v>10.637709062421679</v>
      </c>
      <c r="K82" s="43">
        <v>11.289182061237002</v>
      </c>
      <c r="L82" s="43">
        <v>12.212051647393565</v>
      </c>
      <c r="M82" s="43">
        <v>13.224865483727402</v>
      </c>
      <c r="N82" s="44">
        <v>13.19207190299916</v>
      </c>
    </row>
    <row r="83" spans="2:14" ht="15" customHeight="1">
      <c r="B83" s="32" t="s">
        <v>120</v>
      </c>
      <c r="C83" s="39">
        <v>4.3865491797664466</v>
      </c>
      <c r="D83" s="43">
        <v>6.0886975475540455</v>
      </c>
      <c r="E83" s="43">
        <v>6.1419120756764753</v>
      </c>
      <c r="F83" s="43">
        <v>6.5311470945510584</v>
      </c>
      <c r="G83" s="43">
        <v>6.9434102660985308</v>
      </c>
      <c r="H83" s="43">
        <v>7.1520053468078206</v>
      </c>
      <c r="I83" s="43">
        <v>7.4812493132045708</v>
      </c>
      <c r="J83" s="43">
        <v>8.0483815662952392</v>
      </c>
      <c r="K83" s="43">
        <v>8.668219728524905</v>
      </c>
      <c r="L83" s="43">
        <v>9.5889528457826927</v>
      </c>
      <c r="M83" s="43">
        <v>10.585518208729432</v>
      </c>
      <c r="N83" s="44">
        <v>10.475246727320492</v>
      </c>
    </row>
    <row r="84" spans="2:14" ht="15" customHeight="1">
      <c r="B84" s="32" t="s">
        <v>121</v>
      </c>
      <c r="C84" s="39">
        <v>4.1674355116244151</v>
      </c>
      <c r="D84" s="43">
        <v>6.0663055435434075</v>
      </c>
      <c r="E84" s="43">
        <v>6.1077220326917443</v>
      </c>
      <c r="F84" s="43">
        <v>6.4826224963338639</v>
      </c>
      <c r="G84" s="43">
        <v>6.8790642334097116</v>
      </c>
      <c r="H84" s="43">
        <v>7.0732110812877664</v>
      </c>
      <c r="I84" s="43">
        <v>7.3834725282854636</v>
      </c>
      <c r="J84" s="43">
        <v>7.9247579758200137</v>
      </c>
      <c r="K84" s="43">
        <v>8.5128227546752324</v>
      </c>
      <c r="L84" s="43">
        <v>9.401279156192226</v>
      </c>
      <c r="M84" s="43">
        <v>10.364052666809659</v>
      </c>
      <c r="N84" s="44">
        <v>10.233741055167823</v>
      </c>
    </row>
    <row r="85" spans="2:14" ht="15" customHeight="1">
      <c r="B85" s="32" t="s">
        <v>122</v>
      </c>
      <c r="C85" s="39">
        <v>0.16035194519593177</v>
      </c>
      <c r="D85" s="43">
        <v>0.99600185113533757</v>
      </c>
      <c r="E85" s="43">
        <v>1.0597452279064923</v>
      </c>
      <c r="F85" s="43">
        <v>1.1376537537972751</v>
      </c>
      <c r="G85" s="43">
        <v>1.1915203660767244</v>
      </c>
      <c r="H85" s="43">
        <v>1.2849201150988776</v>
      </c>
      <c r="I85" s="43">
        <v>1.365075662171698</v>
      </c>
      <c r="J85" s="43">
        <v>1.346455892949143</v>
      </c>
      <c r="K85" s="43">
        <v>1.2948103456544497</v>
      </c>
      <c r="L85" s="43">
        <v>1.2146879566070423</v>
      </c>
      <c r="M85" s="43">
        <v>1.1451019012213088</v>
      </c>
      <c r="N85" s="44">
        <v>1.1563537963312693</v>
      </c>
    </row>
    <row r="86" spans="2:14" ht="15" customHeight="1">
      <c r="B86" s="32" t="s">
        <v>123</v>
      </c>
      <c r="C86" s="39">
        <v>0.66515915199156916</v>
      </c>
      <c r="D86" s="43">
        <v>0.89531222735583516</v>
      </c>
      <c r="E86" s="43">
        <v>0.92400181517958413</v>
      </c>
      <c r="F86" s="43">
        <v>0.95694524986260332</v>
      </c>
      <c r="G86" s="43">
        <v>1.0069250457634786</v>
      </c>
      <c r="H86" s="43">
        <v>1.072829972950742</v>
      </c>
      <c r="I86" s="43">
        <v>1.1577237697235145</v>
      </c>
      <c r="J86" s="43">
        <v>1.2428716031772971</v>
      </c>
      <c r="K86" s="43">
        <v>1.3261519870576479</v>
      </c>
      <c r="L86" s="43">
        <v>1.4084108450038351</v>
      </c>
      <c r="M86" s="43">
        <v>1.4942453737766601</v>
      </c>
      <c r="N86" s="44">
        <v>1.5604713793474043</v>
      </c>
    </row>
    <row r="87" spans="2:14" ht="15" customHeight="1">
      <c r="B87" s="32" t="s">
        <v>124</v>
      </c>
      <c r="C87" s="39" t="s">
        <v>125</v>
      </c>
      <c r="D87" s="43" t="s">
        <v>125</v>
      </c>
      <c r="E87" s="43" t="s">
        <v>125</v>
      </c>
      <c r="F87" s="43" t="s">
        <v>125</v>
      </c>
      <c r="G87" s="43" t="s">
        <v>125</v>
      </c>
      <c r="H87" s="43" t="s">
        <v>125</v>
      </c>
      <c r="I87" s="43" t="s">
        <v>125</v>
      </c>
      <c r="J87" s="43" t="s">
        <v>125</v>
      </c>
      <c r="K87" s="43" t="s">
        <v>125</v>
      </c>
      <c r="L87" s="43" t="s">
        <v>125</v>
      </c>
      <c r="M87" s="43" t="s">
        <v>125</v>
      </c>
      <c r="N87" s="44" t="s">
        <v>125</v>
      </c>
    </row>
    <row r="88" spans="2:14" ht="15" customHeight="1">
      <c r="B88" s="32" t="s">
        <v>126</v>
      </c>
      <c r="C88" s="39" t="s">
        <v>125</v>
      </c>
      <c r="D88" s="43" t="s">
        <v>125</v>
      </c>
      <c r="E88" s="43" t="s">
        <v>125</v>
      </c>
      <c r="F88" s="43" t="s">
        <v>125</v>
      </c>
      <c r="G88" s="43" t="s">
        <v>125</v>
      </c>
      <c r="H88" s="43" t="s">
        <v>125</v>
      </c>
      <c r="I88" s="43" t="s">
        <v>125</v>
      </c>
      <c r="J88" s="43" t="s">
        <v>125</v>
      </c>
      <c r="K88" s="43" t="s">
        <v>125</v>
      </c>
      <c r="L88" s="43" t="s">
        <v>125</v>
      </c>
      <c r="M88" s="43" t="s">
        <v>125</v>
      </c>
      <c r="N88" s="44" t="s">
        <v>125</v>
      </c>
    </row>
    <row r="89" spans="2:14" ht="15" customHeight="1">
      <c r="B89" s="32" t="s">
        <v>127</v>
      </c>
      <c r="C89" s="39" t="s">
        <v>125</v>
      </c>
      <c r="D89" s="43" t="s">
        <v>125</v>
      </c>
      <c r="E89" s="43">
        <v>0.38271762910378898</v>
      </c>
      <c r="F89" s="43">
        <v>0.34623322274607182</v>
      </c>
      <c r="G89" s="43">
        <v>0.32048652838359548</v>
      </c>
      <c r="H89" s="43">
        <v>0.29207426577633244</v>
      </c>
      <c r="I89" s="43">
        <v>0.31934637398620125</v>
      </c>
      <c r="J89" s="43">
        <v>0.3571887683550799</v>
      </c>
      <c r="K89" s="43">
        <v>0.38217374096804191</v>
      </c>
      <c r="L89" s="43">
        <v>0.43457927608040586</v>
      </c>
      <c r="M89" s="43">
        <v>0.31840516240975059</v>
      </c>
      <c r="N89" s="44">
        <v>0.27763184731779178</v>
      </c>
    </row>
    <row r="90" spans="2:14" ht="15" customHeight="1">
      <c r="B90" s="32" t="s">
        <v>128</v>
      </c>
      <c r="C90" s="39">
        <v>5.2120602769539426</v>
      </c>
      <c r="D90" s="43">
        <v>7.9800116260452176</v>
      </c>
      <c r="E90" s="43">
        <v>8.1256591187625506</v>
      </c>
      <c r="F90" s="43">
        <v>8.6257460982109375</v>
      </c>
      <c r="G90" s="43">
        <v>9.1418556779387323</v>
      </c>
      <c r="H90" s="43">
        <v>9.5097554348574391</v>
      </c>
      <c r="I90" s="43">
        <v>10.004048745099785</v>
      </c>
      <c r="J90" s="43">
        <v>10.637709062421679</v>
      </c>
      <c r="K90" s="43">
        <v>11.289182061237002</v>
      </c>
      <c r="L90" s="43">
        <v>12.212051647393565</v>
      </c>
      <c r="M90" s="43">
        <v>13.224865483727402</v>
      </c>
      <c r="N90" s="44">
        <v>13.19207190299916</v>
      </c>
    </row>
    <row r="91" spans="2:14" ht="15" customHeight="1">
      <c r="B91" s="32" t="s">
        <v>129</v>
      </c>
      <c r="C91" s="39">
        <v>-0.48120626665772015</v>
      </c>
      <c r="D91" s="43">
        <v>4.8879274112175768</v>
      </c>
      <c r="E91" s="43">
        <v>4.8354630057615022</v>
      </c>
      <c r="F91" s="43">
        <v>4.7350589242236909</v>
      </c>
      <c r="G91" s="43">
        <v>4.7059551116928438</v>
      </c>
      <c r="H91" s="43">
        <v>4.6916065127557269</v>
      </c>
      <c r="I91" s="43">
        <v>4.6715800839625521</v>
      </c>
      <c r="J91" s="43">
        <v>4.68346034721388</v>
      </c>
      <c r="K91" s="43">
        <v>4.6841445579695193</v>
      </c>
      <c r="L91" s="43">
        <v>4.5866705301738442</v>
      </c>
      <c r="M91" s="43">
        <v>4.4120531055532357</v>
      </c>
      <c r="N91" s="44">
        <v>4.4067211445598566</v>
      </c>
    </row>
    <row r="92" spans="2:14" ht="15" customHeight="1">
      <c r="B92" s="32" t="s">
        <v>130</v>
      </c>
      <c r="C92" s="39" t="s">
        <v>125</v>
      </c>
      <c r="D92" s="43" t="s">
        <v>125</v>
      </c>
      <c r="E92" s="43" t="s">
        <v>125</v>
      </c>
      <c r="F92" s="43" t="s">
        <v>125</v>
      </c>
      <c r="G92" s="43" t="s">
        <v>125</v>
      </c>
      <c r="H92" s="43" t="s">
        <v>125</v>
      </c>
      <c r="I92" s="43" t="s">
        <v>125</v>
      </c>
      <c r="J92" s="43" t="s">
        <v>125</v>
      </c>
      <c r="K92" s="43" t="s">
        <v>125</v>
      </c>
      <c r="L92" s="43" t="s">
        <v>125</v>
      </c>
      <c r="M92" s="43" t="s">
        <v>125</v>
      </c>
      <c r="N92" s="44" t="s">
        <v>125</v>
      </c>
    </row>
    <row r="93" spans="2:14" ht="15" customHeight="1">
      <c r="B93" s="34" t="s">
        <v>131</v>
      </c>
      <c r="C93" s="35" t="s">
        <v>53</v>
      </c>
      <c r="D93" s="36">
        <v>2010</v>
      </c>
      <c r="E93" s="37">
        <v>2015</v>
      </c>
      <c r="F93" s="37">
        <v>2020</v>
      </c>
      <c r="G93" s="37">
        <v>2025</v>
      </c>
      <c r="H93" s="37">
        <v>2030</v>
      </c>
      <c r="I93" s="37">
        <v>2035</v>
      </c>
      <c r="J93" s="37">
        <v>2040</v>
      </c>
      <c r="K93" s="37">
        <v>2045</v>
      </c>
      <c r="L93" s="37">
        <v>2050</v>
      </c>
      <c r="M93" s="37">
        <v>2055</v>
      </c>
      <c r="N93" s="38">
        <v>2060</v>
      </c>
    </row>
    <row r="94" spans="2:14" ht="15" customHeight="1">
      <c r="B94" s="32" t="s">
        <v>132</v>
      </c>
      <c r="C94" s="62">
        <v>0</v>
      </c>
      <c r="D94" s="63">
        <v>1</v>
      </c>
      <c r="E94" s="63">
        <v>1</v>
      </c>
      <c r="F94" s="63">
        <v>1</v>
      </c>
      <c r="G94" s="63">
        <v>1</v>
      </c>
      <c r="H94" s="63">
        <v>1</v>
      </c>
      <c r="I94" s="63">
        <v>1</v>
      </c>
      <c r="J94" s="63">
        <v>1</v>
      </c>
      <c r="K94" s="63">
        <v>1</v>
      </c>
      <c r="L94" s="63">
        <v>1</v>
      </c>
      <c r="M94" s="63">
        <v>1</v>
      </c>
      <c r="N94" s="64">
        <v>1</v>
      </c>
    </row>
    <row r="95" spans="2:14" ht="15" customHeight="1">
      <c r="B95" s="32" t="s">
        <v>133</v>
      </c>
      <c r="C95" s="46">
        <v>874.78542258309335</v>
      </c>
      <c r="D95" s="47">
        <v>1289.4470000000001</v>
      </c>
      <c r="E95" s="47">
        <v>1351.5991437555974</v>
      </c>
      <c r="F95" s="47">
        <v>1473.0850311660658</v>
      </c>
      <c r="G95" s="47">
        <v>1617.4536396105589</v>
      </c>
      <c r="H95" s="47">
        <v>1739.0662619355107</v>
      </c>
      <c r="I95" s="47">
        <v>1851.8624197016529</v>
      </c>
      <c r="J95" s="47">
        <v>1977.6720815632948</v>
      </c>
      <c r="K95" s="47">
        <v>2081.7704797852516</v>
      </c>
      <c r="L95" s="47">
        <v>2150.7614159857885</v>
      </c>
      <c r="M95" s="47">
        <v>2182.0398844698257</v>
      </c>
      <c r="N95" s="48">
        <v>2164.2324225830935</v>
      </c>
    </row>
    <row r="96" spans="2:14" ht="15" customHeight="1">
      <c r="B96" s="32" t="s">
        <v>134</v>
      </c>
      <c r="C96" s="46">
        <v>1062.3298503363603</v>
      </c>
      <c r="D96" s="47">
        <v>665.49700000000007</v>
      </c>
      <c r="E96" s="47">
        <v>767.31258956028955</v>
      </c>
      <c r="F96" s="47">
        <v>923.2840457029281</v>
      </c>
      <c r="G96" s="47">
        <v>1063.3303235389326</v>
      </c>
      <c r="H96" s="47">
        <v>1171.8374792309512</v>
      </c>
      <c r="I96" s="47">
        <v>1244.1939229446616</v>
      </c>
      <c r="J96" s="47">
        <v>1351.223173761007</v>
      </c>
      <c r="K96" s="47">
        <v>1491.0196429696321</v>
      </c>
      <c r="L96" s="47">
        <v>1608.0413768312001</v>
      </c>
      <c r="M96" s="47">
        <v>1694.2028462389533</v>
      </c>
      <c r="N96" s="48">
        <v>1727.8268503363604</v>
      </c>
    </row>
    <row r="97" spans="2:14" ht="15" customHeight="1">
      <c r="B97" s="32" t="s">
        <v>135</v>
      </c>
      <c r="C97" s="62">
        <v>-0.28224510191838076</v>
      </c>
      <c r="D97" s="63">
        <v>0.4838896053889768</v>
      </c>
      <c r="E97" s="63">
        <v>0.43229278214233713</v>
      </c>
      <c r="F97" s="63">
        <v>0.37323099062918713</v>
      </c>
      <c r="G97" s="63">
        <v>0.34258992190035498</v>
      </c>
      <c r="H97" s="63">
        <v>0.32616858547601096</v>
      </c>
      <c r="I97" s="63">
        <v>0.32813911567733561</v>
      </c>
      <c r="J97" s="63">
        <v>0.31676075808639487</v>
      </c>
      <c r="K97" s="63">
        <v>0.28377327978853817</v>
      </c>
      <c r="L97" s="63">
        <v>0.25233856025161955</v>
      </c>
      <c r="M97" s="63">
        <v>0.22356925815286052</v>
      </c>
      <c r="N97" s="64">
        <v>0.20164450347059604</v>
      </c>
    </row>
    <row r="98" spans="2:14" ht="15" customHeight="1">
      <c r="B98" s="32" t="s">
        <v>136</v>
      </c>
      <c r="C98" s="39">
        <v>-14.828244496634412</v>
      </c>
      <c r="D98" s="43">
        <v>43.736780009913588</v>
      </c>
      <c r="E98" s="43">
        <v>41.774336546057064</v>
      </c>
      <c r="F98" s="43">
        <v>40.509315737405096</v>
      </c>
      <c r="G98" s="43">
        <v>38.751555246055908</v>
      </c>
      <c r="H98" s="43">
        <v>36.748323675884286</v>
      </c>
      <c r="I98" s="43">
        <v>34.559794698547428</v>
      </c>
      <c r="J98" s="43">
        <v>32.147633010744066</v>
      </c>
      <c r="K98" s="43">
        <v>30.147691957194244</v>
      </c>
      <c r="L98" s="43">
        <v>29.658180712618726</v>
      </c>
      <c r="M98" s="43">
        <v>30.106617027656856</v>
      </c>
      <c r="N98" s="44">
        <v>28.908535513279176</v>
      </c>
    </row>
    <row r="99" spans="2:14" ht="15" customHeight="1">
      <c r="B99" s="32" t="s">
        <v>137</v>
      </c>
      <c r="C99" s="39">
        <v>-21.156255950253378</v>
      </c>
      <c r="D99" s="43">
        <v>50.672490483812439</v>
      </c>
      <c r="E99" s="43">
        <v>51.459171658298594</v>
      </c>
      <c r="F99" s="43">
        <v>46.776300225584336</v>
      </c>
      <c r="G99" s="43">
        <v>44.286422188819159</v>
      </c>
      <c r="H99" s="43">
        <v>40.149536049445707</v>
      </c>
      <c r="I99" s="43">
        <v>35.022403164865054</v>
      </c>
      <c r="J99" s="43">
        <v>31.843830007682932</v>
      </c>
      <c r="K99" s="43">
        <v>32.401782429141633</v>
      </c>
      <c r="L99" s="43">
        <v>40.177680711870984</v>
      </c>
      <c r="M99" s="43">
        <v>28.542697493092394</v>
      </c>
      <c r="N99" s="44">
        <v>29.516234533559061</v>
      </c>
    </row>
    <row r="100" spans="2:14" ht="15" customHeight="1">
      <c r="B100" s="32" t="s">
        <v>138</v>
      </c>
      <c r="C100" s="39" t="s">
        <v>125</v>
      </c>
      <c r="D100" s="43" t="s">
        <v>125</v>
      </c>
      <c r="E100" s="43">
        <v>1.2711275727569502</v>
      </c>
      <c r="F100" s="43">
        <v>1.1571885344853445</v>
      </c>
      <c r="G100" s="43">
        <v>1.1086503716265648</v>
      </c>
      <c r="H100" s="43">
        <v>1.0181780266043357</v>
      </c>
      <c r="I100" s="43">
        <v>0.89715126891697661</v>
      </c>
      <c r="J100" s="43">
        <v>0.82810735238632061</v>
      </c>
      <c r="K100" s="43">
        <v>0.85449437500284708</v>
      </c>
      <c r="L100" s="43">
        <v>1.0752654681472187</v>
      </c>
      <c r="M100" s="43">
        <v>0.76800334037827434</v>
      </c>
      <c r="N100" s="44">
        <v>0.79292097978517029</v>
      </c>
    </row>
    <row r="101" spans="2:14" ht="15" customHeight="1">
      <c r="B101" s="32" t="s">
        <v>139</v>
      </c>
      <c r="C101" s="39" t="s">
        <v>125</v>
      </c>
      <c r="D101" s="43" t="s">
        <v>125</v>
      </c>
      <c r="E101" s="43">
        <v>40.483089786722772</v>
      </c>
      <c r="F101" s="43">
        <v>40.422367515409171</v>
      </c>
      <c r="G101" s="43">
        <v>39.946247547677267</v>
      </c>
      <c r="H101" s="43">
        <v>39.432726890940678</v>
      </c>
      <c r="I101" s="43">
        <v>39.037344512863932</v>
      </c>
      <c r="J101" s="43">
        <v>38.453746263597303</v>
      </c>
      <c r="K101" s="43">
        <v>37.919246020822165</v>
      </c>
      <c r="L101" s="43">
        <v>37.365359441051169</v>
      </c>
      <c r="M101" s="43">
        <v>37.164809047619379</v>
      </c>
      <c r="N101" s="44">
        <v>37.224686048231476</v>
      </c>
    </row>
    <row r="102" spans="2:14" ht="15" customHeight="1">
      <c r="B102" s="32" t="s">
        <v>140</v>
      </c>
      <c r="C102" s="39">
        <v>-511.552377447955</v>
      </c>
      <c r="D102" s="43">
        <v>2113.5091297935487</v>
      </c>
      <c r="E102" s="43">
        <v>2134.1114297513991</v>
      </c>
      <c r="F102" s="43">
        <v>2144.9219002606683</v>
      </c>
      <c r="G102" s="43">
        <v>2155.9823335480514</v>
      </c>
      <c r="H102" s="43">
        <v>2146.6594480919416</v>
      </c>
      <c r="I102" s="43">
        <v>2079.4322505885234</v>
      </c>
      <c r="J102" s="43">
        <v>1977.2205890603923</v>
      </c>
      <c r="K102" s="43">
        <v>1863.2271051775342</v>
      </c>
      <c r="L102" s="43">
        <v>1752.5227686728113</v>
      </c>
      <c r="M102" s="43">
        <v>1660.9070030581183</v>
      </c>
      <c r="N102" s="44">
        <v>1601.9567523455937</v>
      </c>
    </row>
    <row r="103" spans="2:14" ht="15" customHeight="1">
      <c r="B103" s="32" t="s">
        <v>141</v>
      </c>
      <c r="C103" s="39">
        <v>-89.888555212352244</v>
      </c>
      <c r="D103" s="43">
        <v>163.90818155329754</v>
      </c>
      <c r="E103" s="43">
        <v>157.89529311342173</v>
      </c>
      <c r="F103" s="43">
        <v>145.60747376292252</v>
      </c>
      <c r="G103" s="43">
        <v>133.2948457222648</v>
      </c>
      <c r="H103" s="43">
        <v>123.43747303238442</v>
      </c>
      <c r="I103" s="43">
        <v>112.28870074071342</v>
      </c>
      <c r="J103" s="43">
        <v>99.977170507329731</v>
      </c>
      <c r="K103" s="43">
        <v>89.502042769370931</v>
      </c>
      <c r="L103" s="43">
        <v>81.483829663624178</v>
      </c>
      <c r="M103" s="43">
        <v>76.117169758410355</v>
      </c>
      <c r="N103" s="44">
        <v>74.019626340945294</v>
      </c>
    </row>
    <row r="104" spans="2:14" ht="15" customHeight="1">
      <c r="B104" s="34" t="s">
        <v>142</v>
      </c>
      <c r="C104" s="35" t="s">
        <v>53</v>
      </c>
      <c r="D104" s="36">
        <v>2010</v>
      </c>
      <c r="E104" s="37">
        <v>2015</v>
      </c>
      <c r="F104" s="37">
        <v>2020</v>
      </c>
      <c r="G104" s="37">
        <v>2025</v>
      </c>
      <c r="H104" s="37">
        <v>2030</v>
      </c>
      <c r="I104" s="37">
        <v>2035</v>
      </c>
      <c r="J104" s="37">
        <v>2040</v>
      </c>
      <c r="K104" s="37">
        <v>2045</v>
      </c>
      <c r="L104" s="37">
        <v>2050</v>
      </c>
      <c r="M104" s="37">
        <v>2055</v>
      </c>
      <c r="N104" s="38">
        <v>2060</v>
      </c>
    </row>
    <row r="105" spans="2:14" ht="15" customHeight="1">
      <c r="B105" s="32" t="s">
        <v>119</v>
      </c>
      <c r="C105" s="39">
        <v>0.27804431793811801</v>
      </c>
      <c r="D105" s="43">
        <v>0</v>
      </c>
      <c r="E105" s="43">
        <v>7.9711278399692276E-3</v>
      </c>
      <c r="F105" s="43">
        <v>2.1852565071384333E-2</v>
      </c>
      <c r="G105" s="43">
        <v>4.3885885500341004E-2</v>
      </c>
      <c r="H105" s="43">
        <v>6.9009773911496097E-2</v>
      </c>
      <c r="I105" s="43">
        <v>0.101143743491658</v>
      </c>
      <c r="J105" s="43">
        <v>0.1396679571184567</v>
      </c>
      <c r="K105" s="43">
        <v>0.17923209728115985</v>
      </c>
      <c r="L105" s="43">
        <v>0.21698089959144085</v>
      </c>
      <c r="M105" s="43">
        <v>0.24952165489566269</v>
      </c>
      <c r="N105" s="44">
        <v>0.27804431793811801</v>
      </c>
    </row>
    <row r="106" spans="2:14" ht="15" customHeight="1">
      <c r="B106" s="34" t="s">
        <v>143</v>
      </c>
      <c r="C106" s="35" t="s">
        <v>53</v>
      </c>
      <c r="D106" s="36">
        <v>2010</v>
      </c>
      <c r="E106" s="37">
        <v>2015</v>
      </c>
      <c r="F106" s="37">
        <v>2020</v>
      </c>
      <c r="G106" s="37">
        <v>2025</v>
      </c>
      <c r="H106" s="37">
        <v>2030</v>
      </c>
      <c r="I106" s="37">
        <v>2035</v>
      </c>
      <c r="J106" s="37">
        <v>2040</v>
      </c>
      <c r="K106" s="37">
        <v>2045</v>
      </c>
      <c r="L106" s="37">
        <v>2050</v>
      </c>
      <c r="M106" s="37">
        <v>2055</v>
      </c>
      <c r="N106" s="38">
        <v>2060</v>
      </c>
    </row>
    <row r="107" spans="2:14" ht="15" customHeight="1">
      <c r="B107" s="32" t="s">
        <v>119</v>
      </c>
      <c r="C107" s="39">
        <v>-0.12533374740281999</v>
      </c>
      <c r="D107" s="43">
        <v>0</v>
      </c>
      <c r="E107" s="43">
        <v>0</v>
      </c>
      <c r="F107" s="43">
        <v>-5.9029678458770718E-3</v>
      </c>
      <c r="G107" s="43">
        <v>-1.7931163466014866E-2</v>
      </c>
      <c r="H107" s="43">
        <v>-3.6185245961025458E-2</v>
      </c>
      <c r="I107" s="43">
        <v>-4.9896995130739086E-2</v>
      </c>
      <c r="J107" s="43">
        <v>-6.733736445977101E-2</v>
      </c>
      <c r="K107" s="43">
        <v>-8.1795284452560679E-2</v>
      </c>
      <c r="L107" s="43">
        <v>-9.6769578684387625E-2</v>
      </c>
      <c r="M107" s="43">
        <v>-0.11466276473006509</v>
      </c>
      <c r="N107" s="44">
        <v>-0.12533374740281999</v>
      </c>
    </row>
    <row r="108" spans="2:14" ht="15" customHeight="1">
      <c r="B108" s="34" t="s">
        <v>144</v>
      </c>
      <c r="C108" s="35" t="s">
        <v>53</v>
      </c>
      <c r="D108" s="36">
        <v>2010</v>
      </c>
      <c r="E108" s="37">
        <v>2015</v>
      </c>
      <c r="F108" s="37">
        <v>2020</v>
      </c>
      <c r="G108" s="37">
        <v>2025</v>
      </c>
      <c r="H108" s="37">
        <v>2030</v>
      </c>
      <c r="I108" s="37">
        <v>2035</v>
      </c>
      <c r="J108" s="37">
        <v>2040</v>
      </c>
      <c r="K108" s="37">
        <v>2045</v>
      </c>
      <c r="L108" s="37">
        <v>2050</v>
      </c>
      <c r="M108" s="37">
        <v>2055</v>
      </c>
      <c r="N108" s="38">
        <v>2060</v>
      </c>
    </row>
    <row r="109" spans="2:14" ht="15" customHeight="1">
      <c r="B109" s="32" t="s">
        <v>119</v>
      </c>
      <c r="C109" s="39">
        <v>3.3439278598548228E-2</v>
      </c>
      <c r="D109" s="43">
        <v>0</v>
      </c>
      <c r="E109" s="43">
        <v>-2.2540763440659362E-3</v>
      </c>
      <c r="F109" s="43">
        <v>4.2813142630890866E-3</v>
      </c>
      <c r="G109" s="43">
        <v>9.617492460513688E-3</v>
      </c>
      <c r="H109" s="43">
        <v>1.3069408717678144E-2</v>
      </c>
      <c r="I109" s="43">
        <v>1.6066562495906211E-2</v>
      </c>
      <c r="J109" s="43">
        <v>2.0765755001921349E-2</v>
      </c>
      <c r="K109" s="43">
        <v>2.6693009405425627E-2</v>
      </c>
      <c r="L109" s="43">
        <v>3.3346594674767971E-2</v>
      </c>
      <c r="M109" s="43">
        <v>3.9205783251953008E-2</v>
      </c>
      <c r="N109" s="44">
        <v>3.3439278598548228E-2</v>
      </c>
    </row>
    <row r="110" spans="2:14" ht="15" customHeight="1">
      <c r="B110" s="34" t="s">
        <v>145</v>
      </c>
      <c r="C110" s="35" t="s">
        <v>53</v>
      </c>
      <c r="D110" s="36">
        <v>2010</v>
      </c>
      <c r="E110" s="37">
        <v>2015</v>
      </c>
      <c r="F110" s="37">
        <v>2020</v>
      </c>
      <c r="G110" s="37">
        <v>2025</v>
      </c>
      <c r="H110" s="37">
        <v>2030</v>
      </c>
      <c r="I110" s="37">
        <v>2035</v>
      </c>
      <c r="J110" s="37">
        <v>2040</v>
      </c>
      <c r="K110" s="37">
        <v>2045</v>
      </c>
      <c r="L110" s="37">
        <v>2050</v>
      </c>
      <c r="M110" s="37">
        <v>2055</v>
      </c>
      <c r="N110" s="38">
        <v>2060</v>
      </c>
    </row>
    <row r="111" spans="2:14" ht="15" customHeight="1">
      <c r="B111" s="32" t="s">
        <v>119</v>
      </c>
      <c r="C111" s="39">
        <v>-0.17787907169534378</v>
      </c>
      <c r="D111" s="43">
        <v>0</v>
      </c>
      <c r="E111" s="43">
        <v>0</v>
      </c>
      <c r="F111" s="43">
        <v>-6.0869441619274767E-2</v>
      </c>
      <c r="G111" s="43">
        <v>-0.12375407802272775</v>
      </c>
      <c r="H111" s="43">
        <v>-0.12651375618603211</v>
      </c>
      <c r="I111" s="43">
        <v>-0.13593032855621168</v>
      </c>
      <c r="J111" s="43">
        <v>-0.14683685664183876</v>
      </c>
      <c r="K111" s="43">
        <v>-0.15603131788594915</v>
      </c>
      <c r="L111" s="43">
        <v>-0.16822752439441224</v>
      </c>
      <c r="M111" s="43">
        <v>-0.18052063009906227</v>
      </c>
      <c r="N111" s="44">
        <v>-0.17787907169534378</v>
      </c>
    </row>
    <row r="112" spans="2:14" ht="15" customHeight="1">
      <c r="B112" s="34" t="s">
        <v>146</v>
      </c>
      <c r="C112" s="35" t="s">
        <v>53</v>
      </c>
      <c r="D112" s="36">
        <v>2010</v>
      </c>
      <c r="E112" s="37">
        <v>2015</v>
      </c>
      <c r="F112" s="37">
        <v>2020</v>
      </c>
      <c r="G112" s="37">
        <v>2025</v>
      </c>
      <c r="H112" s="37">
        <v>2030</v>
      </c>
      <c r="I112" s="37">
        <v>2035</v>
      </c>
      <c r="J112" s="37">
        <v>2040</v>
      </c>
      <c r="K112" s="37">
        <v>2045</v>
      </c>
      <c r="L112" s="37">
        <v>2050</v>
      </c>
      <c r="M112" s="37">
        <v>2055</v>
      </c>
      <c r="N112" s="38">
        <v>2060</v>
      </c>
    </row>
    <row r="113" spans="2:14" ht="15" customHeight="1">
      <c r="B113" s="32" t="s">
        <v>119</v>
      </c>
      <c r="C113" s="39">
        <v>-0.20416776059402508</v>
      </c>
      <c r="D113" s="43">
        <v>0</v>
      </c>
      <c r="E113" s="43">
        <v>0</v>
      </c>
      <c r="F113" s="43">
        <v>-6.2309836100997273E-2</v>
      </c>
      <c r="G113" s="43">
        <v>-0.12510599489502816</v>
      </c>
      <c r="H113" s="43">
        <v>-0.1388645769143384</v>
      </c>
      <c r="I113" s="43">
        <v>-0.17358165714632001</v>
      </c>
      <c r="J113" s="43">
        <v>-0.20279930402348789</v>
      </c>
      <c r="K113" s="43">
        <v>-0.21943239352055777</v>
      </c>
      <c r="L113" s="43">
        <v>-0.23133845611912918</v>
      </c>
      <c r="M113" s="43">
        <v>-0.22710294924577923</v>
      </c>
      <c r="N113" s="44">
        <v>-0.20416776059402508</v>
      </c>
    </row>
    <row r="114" spans="2:14" ht="15" customHeight="1">
      <c r="B114" s="34" t="s">
        <v>147</v>
      </c>
      <c r="C114" s="35" t="s">
        <v>53</v>
      </c>
      <c r="D114" s="36">
        <v>2010</v>
      </c>
      <c r="E114" s="37">
        <v>2015</v>
      </c>
      <c r="F114" s="37">
        <v>2020</v>
      </c>
      <c r="G114" s="37">
        <v>2025</v>
      </c>
      <c r="H114" s="37">
        <v>2030</v>
      </c>
      <c r="I114" s="37">
        <v>2035</v>
      </c>
      <c r="J114" s="37">
        <v>2040</v>
      </c>
      <c r="K114" s="37">
        <v>2045</v>
      </c>
      <c r="L114" s="37">
        <v>2050</v>
      </c>
      <c r="M114" s="37">
        <v>2055</v>
      </c>
      <c r="N114" s="38">
        <v>2060</v>
      </c>
    </row>
    <row r="115" spans="2:14" ht="15" customHeight="1">
      <c r="B115" s="32" t="s">
        <v>148</v>
      </c>
      <c r="C115" s="39">
        <v>5.2120602769539426</v>
      </c>
      <c r="D115" s="43">
        <v>7.9800116260452176</v>
      </c>
      <c r="E115" s="43">
        <v>8.1256591187625506</v>
      </c>
      <c r="F115" s="43">
        <v>8.6257460982109375</v>
      </c>
      <c r="G115" s="43">
        <v>9.1418556779387323</v>
      </c>
      <c r="H115" s="43">
        <v>9.5097554348574391</v>
      </c>
      <c r="I115" s="43">
        <v>10.004048745099785</v>
      </c>
      <c r="J115" s="43">
        <v>10.637709062421679</v>
      </c>
      <c r="K115" s="43">
        <v>11.289182061237002</v>
      </c>
      <c r="L115" s="43">
        <v>12.212051647393565</v>
      </c>
      <c r="M115" s="43">
        <v>13.224865483727402</v>
      </c>
      <c r="N115" s="44">
        <v>13.19207190299916</v>
      </c>
    </row>
    <row r="116" spans="2:14" ht="15" customHeight="1">
      <c r="B116" s="32" t="s">
        <v>149</v>
      </c>
      <c r="C116" s="39">
        <v>5.2120602769539435</v>
      </c>
      <c r="D116" s="47"/>
      <c r="E116" s="43">
        <v>0.14564749271733235</v>
      </c>
      <c r="F116" s="43">
        <v>0.64573447216571966</v>
      </c>
      <c r="G116" s="43">
        <v>1.1618440518935138</v>
      </c>
      <c r="H116" s="43">
        <v>1.5297438088122215</v>
      </c>
      <c r="I116" s="43">
        <v>2.024037119054567</v>
      </c>
      <c r="J116" s="43">
        <v>2.6576974363764618</v>
      </c>
      <c r="K116" s="43">
        <v>3.309170435191783</v>
      </c>
      <c r="L116" s="43">
        <v>4.2320400213483467</v>
      </c>
      <c r="M116" s="43">
        <v>5.2448538576821848</v>
      </c>
      <c r="N116" s="44">
        <v>5.2120602769539435</v>
      </c>
    </row>
    <row r="117" spans="2:14" ht="15" customHeight="1">
      <c r="B117" s="45" t="s">
        <v>150</v>
      </c>
      <c r="C117" s="39">
        <v>13.500094855323066</v>
      </c>
      <c r="D117" s="47"/>
      <c r="E117" s="43">
        <v>1.0001078074817651</v>
      </c>
      <c r="F117" s="43">
        <v>2.8421290299754061</v>
      </c>
      <c r="G117" s="43">
        <v>4.4598327857555233</v>
      </c>
      <c r="H117" s="43">
        <v>5.5994662744381376</v>
      </c>
      <c r="I117" s="43">
        <v>6.3063465438743922</v>
      </c>
      <c r="J117" s="43">
        <v>7.544124332566799</v>
      </c>
      <c r="K117" s="43">
        <v>9.3588799112098791</v>
      </c>
      <c r="L117" s="43">
        <v>11.070035864465828</v>
      </c>
      <c r="M117" s="43">
        <v>12.567770254975406</v>
      </c>
      <c r="N117" s="44">
        <v>13.500094855323066</v>
      </c>
    </row>
    <row r="118" spans="2:14" ht="15" customHeight="1">
      <c r="B118" s="45" t="s">
        <v>151</v>
      </c>
      <c r="C118" s="39">
        <v>-3.9245328766594789</v>
      </c>
      <c r="D118" s="47"/>
      <c r="E118" s="43">
        <v>-0.641443397682675</v>
      </c>
      <c r="F118" s="43">
        <v>-1.3714942458000112</v>
      </c>
      <c r="G118" s="43">
        <v>-1.75823854478497</v>
      </c>
      <c r="H118" s="43">
        <v>-1.9657245595835457</v>
      </c>
      <c r="I118" s="43">
        <v>-1.9297175420347947</v>
      </c>
      <c r="J118" s="43">
        <v>-2.1024572294168453</v>
      </c>
      <c r="K118" s="43">
        <v>-2.6089855845632792</v>
      </c>
      <c r="L118" s="43">
        <v>-3.0985057115729484</v>
      </c>
      <c r="M118" s="43">
        <v>-3.5603769339229245</v>
      </c>
      <c r="N118" s="44">
        <v>-3.9245328766594789</v>
      </c>
    </row>
    <row r="119" spans="2:14" ht="15" customHeight="1">
      <c r="B119" s="45" t="s">
        <v>152</v>
      </c>
      <c r="C119" s="39">
        <v>-0.48455709574564942</v>
      </c>
      <c r="D119" s="47"/>
      <c r="E119" s="43">
        <v>3.0806188472133664E-2</v>
      </c>
      <c r="F119" s="43">
        <v>-0.17390465256393428</v>
      </c>
      <c r="G119" s="43">
        <v>-0.47308732874502341</v>
      </c>
      <c r="H119" s="43">
        <v>-0.60891576414051118</v>
      </c>
      <c r="I119" s="43">
        <v>-0.42036854410892111</v>
      </c>
      <c r="J119" s="43">
        <v>-0.22609840772469358</v>
      </c>
      <c r="K119" s="43">
        <v>-0.17934081189623097</v>
      </c>
      <c r="L119" s="43">
        <v>-0.20112058786853421</v>
      </c>
      <c r="M119" s="43">
        <v>-0.3099279493634951</v>
      </c>
      <c r="N119" s="44">
        <v>-0.48455709574564942</v>
      </c>
    </row>
    <row r="120" spans="2:14" ht="15" customHeight="1">
      <c r="B120" s="45" t="s">
        <v>153</v>
      </c>
      <c r="C120" s="39">
        <v>-2.8376445780492805</v>
      </c>
      <c r="D120" s="47"/>
      <c r="E120" s="43">
        <v>-0.14433626341324624</v>
      </c>
      <c r="F120" s="43">
        <v>-0.32135800984296298</v>
      </c>
      <c r="G120" s="43">
        <v>-0.59072255885473601</v>
      </c>
      <c r="H120" s="43">
        <v>-0.93994689151614397</v>
      </c>
      <c r="I120" s="43">
        <v>-1.3489549887985985</v>
      </c>
      <c r="J120" s="43">
        <v>-1.8780650752153392</v>
      </c>
      <c r="K120" s="43">
        <v>-2.4051438871918114</v>
      </c>
      <c r="L120" s="43">
        <v>-2.5748564567320362</v>
      </c>
      <c r="M120" s="43">
        <v>-2.4365942560340965</v>
      </c>
      <c r="N120" s="44">
        <v>-2.8376445780492805</v>
      </c>
    </row>
    <row r="121" spans="2:14" ht="15" customHeight="1">
      <c r="B121" s="45" t="s">
        <v>154</v>
      </c>
      <c r="C121" s="65">
        <v>2.4988094019452213E-3</v>
      </c>
      <c r="D121" s="47"/>
      <c r="E121" s="40">
        <v>1.0562245805981401E-4</v>
      </c>
      <c r="F121" s="40">
        <v>3.7420444592946196E-3</v>
      </c>
      <c r="G121" s="40">
        <v>5.8067098708953456E-3</v>
      </c>
      <c r="H121" s="40">
        <v>6.389665107024634E-3</v>
      </c>
      <c r="I121" s="40">
        <v>5.8518192755040123E-3</v>
      </c>
      <c r="J121" s="40">
        <v>4.4758539540221765E-3</v>
      </c>
      <c r="K121" s="40">
        <v>3.1656905303621766E-3</v>
      </c>
      <c r="L121" s="40">
        <v>2.4035534323750612E-3</v>
      </c>
      <c r="M121" s="40">
        <v>2.3021012910766979E-3</v>
      </c>
      <c r="N121" s="41">
        <v>2.4988094019452213E-3</v>
      </c>
    </row>
    <row r="122" spans="2:14" ht="15" customHeight="1">
      <c r="B122" s="45" t="s">
        <v>155</v>
      </c>
      <c r="C122" s="39">
        <v>-1.0437988373166589</v>
      </c>
      <c r="D122" s="47"/>
      <c r="E122" s="43">
        <v>-9.9592464598704994E-2</v>
      </c>
      <c r="F122" s="43">
        <v>-0.3333796940620728</v>
      </c>
      <c r="G122" s="43">
        <v>-0.48174701134817521</v>
      </c>
      <c r="H122" s="43">
        <v>-0.56152491549273953</v>
      </c>
      <c r="I122" s="43">
        <v>-0.58912016915301479</v>
      </c>
      <c r="J122" s="43">
        <v>-0.6842820377874812</v>
      </c>
      <c r="K122" s="43">
        <v>-0.85940488289713735</v>
      </c>
      <c r="L122" s="43">
        <v>-0.96591664037633773</v>
      </c>
      <c r="M122" s="43">
        <v>-1.0183193592637814</v>
      </c>
      <c r="N122" s="44">
        <v>-1.0437988373166589</v>
      </c>
    </row>
    <row r="123" spans="2:14" ht="15" customHeight="1">
      <c r="B123" s="34" t="s">
        <v>156</v>
      </c>
      <c r="C123" s="35" t="s">
        <v>157</v>
      </c>
      <c r="D123" s="36"/>
      <c r="E123" s="37" t="s">
        <v>158</v>
      </c>
      <c r="F123" s="37" t="s">
        <v>159</v>
      </c>
      <c r="G123" s="37" t="s">
        <v>160</v>
      </c>
      <c r="H123" s="37" t="s">
        <v>161</v>
      </c>
      <c r="I123" s="37" t="s">
        <v>162</v>
      </c>
      <c r="J123" s="37" t="s">
        <v>163</v>
      </c>
      <c r="K123" s="37" t="s">
        <v>164</v>
      </c>
      <c r="L123" s="37" t="s">
        <v>165</v>
      </c>
      <c r="M123" s="37" t="s">
        <v>166</v>
      </c>
      <c r="N123" s="38" t="s">
        <v>167</v>
      </c>
    </row>
    <row r="124" spans="2:14" ht="15" customHeight="1">
      <c r="B124" s="32" t="s">
        <v>168</v>
      </c>
      <c r="C124" s="66">
        <v>5.2120602769539435</v>
      </c>
      <c r="D124" s="47"/>
      <c r="E124" s="40">
        <v>0.14564749271733235</v>
      </c>
      <c r="F124" s="40">
        <v>0.50008697944838731</v>
      </c>
      <c r="G124" s="40">
        <v>0.51610957972779425</v>
      </c>
      <c r="H124" s="40">
        <v>0.36789975691870758</v>
      </c>
      <c r="I124" s="40">
        <v>0.49429331024234552</v>
      </c>
      <c r="J124" s="40">
        <v>0.63366031732189487</v>
      </c>
      <c r="K124" s="40">
        <v>0.65147299881532095</v>
      </c>
      <c r="L124" s="40">
        <v>0.92286958615656334</v>
      </c>
      <c r="M124" s="40">
        <v>1.0128138363338381</v>
      </c>
      <c r="N124" s="41">
        <v>-3.2793580728240901E-2</v>
      </c>
    </row>
    <row r="125" spans="2:14" ht="15" customHeight="1">
      <c r="B125" s="45" t="s">
        <v>150</v>
      </c>
      <c r="C125" s="67">
        <v>13.500094855323066</v>
      </c>
      <c r="D125" s="47"/>
      <c r="E125" s="43">
        <v>1.0001078074817651</v>
      </c>
      <c r="F125" s="43">
        <v>1.8420212224936412</v>
      </c>
      <c r="G125" s="43">
        <v>1.6177037557801168</v>
      </c>
      <c r="H125" s="43">
        <v>1.139633488682614</v>
      </c>
      <c r="I125" s="43">
        <v>0.7068802694362547</v>
      </c>
      <c r="J125" s="43">
        <v>1.2377777886924073</v>
      </c>
      <c r="K125" s="43">
        <v>1.8147555786430809</v>
      </c>
      <c r="L125" s="43">
        <v>1.7111559532559484</v>
      </c>
      <c r="M125" s="43">
        <v>1.4977343905095775</v>
      </c>
      <c r="N125" s="44">
        <v>0.93232460034766118</v>
      </c>
    </row>
    <row r="126" spans="2:14" ht="15" customHeight="1">
      <c r="B126" s="45" t="s">
        <v>151</v>
      </c>
      <c r="C126" s="67">
        <v>-3.9245328766594789</v>
      </c>
      <c r="D126" s="47"/>
      <c r="E126" s="43">
        <v>-0.641443397682675</v>
      </c>
      <c r="F126" s="43">
        <v>-0.73005084811733623</v>
      </c>
      <c r="G126" s="43">
        <v>-0.38674429898495882</v>
      </c>
      <c r="H126" s="43">
        <v>-0.20748601479857573</v>
      </c>
      <c r="I126" s="43">
        <v>3.6007017548751075E-2</v>
      </c>
      <c r="J126" s="43">
        <v>-0.1727396873820507</v>
      </c>
      <c r="K126" s="43">
        <v>-0.50652835514643413</v>
      </c>
      <c r="L126" s="43">
        <v>-0.4895201270096694</v>
      </c>
      <c r="M126" s="43">
        <v>-0.46187122234997591</v>
      </c>
      <c r="N126" s="44">
        <v>-0.36415594273655444</v>
      </c>
    </row>
    <row r="127" spans="2:14" ht="15" customHeight="1">
      <c r="B127" s="45" t="s">
        <v>152</v>
      </c>
      <c r="C127" s="67">
        <v>-0.48455709574564942</v>
      </c>
      <c r="D127" s="47"/>
      <c r="E127" s="43">
        <v>3.0806188472133664E-2</v>
      </c>
      <c r="F127" s="43">
        <v>-0.20471084103606796</v>
      </c>
      <c r="G127" s="43">
        <v>-0.29918267618108912</v>
      </c>
      <c r="H127" s="43">
        <v>-0.13582843539548772</v>
      </c>
      <c r="I127" s="43">
        <v>0.18854722003159005</v>
      </c>
      <c r="J127" s="43">
        <v>0.19427013638422752</v>
      </c>
      <c r="K127" s="43">
        <v>4.6757595828462624E-2</v>
      </c>
      <c r="L127" s="43">
        <v>-2.1779775972303253E-2</v>
      </c>
      <c r="M127" s="43">
        <v>-0.1088073614949609</v>
      </c>
      <c r="N127" s="44">
        <v>-0.17462914638215429</v>
      </c>
    </row>
    <row r="128" spans="2:14" ht="15" customHeight="1">
      <c r="B128" s="45" t="s">
        <v>153</v>
      </c>
      <c r="C128" s="67">
        <v>-2.8376445780492805</v>
      </c>
      <c r="D128" s="47"/>
      <c r="E128" s="43">
        <v>-0.14433626341324624</v>
      </c>
      <c r="F128" s="43">
        <v>-0.17702174642971674</v>
      </c>
      <c r="G128" s="43">
        <v>-0.26936454901177298</v>
      </c>
      <c r="H128" s="43">
        <v>-0.3492243326614079</v>
      </c>
      <c r="I128" s="43">
        <v>-0.40900809728245457</v>
      </c>
      <c r="J128" s="43">
        <v>-0.52911008641674073</v>
      </c>
      <c r="K128" s="43">
        <v>-0.52707881197647244</v>
      </c>
      <c r="L128" s="43">
        <v>-0.16971256954022473</v>
      </c>
      <c r="M128" s="43">
        <v>0.13826220069793949</v>
      </c>
      <c r="N128" s="44">
        <v>-0.40105032201518415</v>
      </c>
    </row>
    <row r="129" spans="2:14" ht="15" customHeight="1">
      <c r="B129" s="45" t="s">
        <v>154</v>
      </c>
      <c r="C129" s="68">
        <v>2.4988094019452213E-3</v>
      </c>
      <c r="D129" s="47"/>
      <c r="E129" s="40">
        <v>1.0562245805981401E-4</v>
      </c>
      <c r="F129" s="40">
        <v>3.6364220012348055E-3</v>
      </c>
      <c r="G129" s="40">
        <v>2.064665411600726E-3</v>
      </c>
      <c r="H129" s="40">
        <v>5.8295523612928845E-4</v>
      </c>
      <c r="I129" s="40">
        <v>-5.378458315206219E-4</v>
      </c>
      <c r="J129" s="40">
        <v>-1.375965321481836E-3</v>
      </c>
      <c r="K129" s="40">
        <v>-1.3101634236599997E-3</v>
      </c>
      <c r="L129" s="40">
        <v>-7.6213709798711557E-4</v>
      </c>
      <c r="M129" s="40">
        <v>-1.0145214129836348E-4</v>
      </c>
      <c r="N129" s="41">
        <v>1.9670811086852356E-4</v>
      </c>
    </row>
    <row r="130" spans="2:14" ht="15" customHeight="1">
      <c r="B130" s="69" t="s">
        <v>155</v>
      </c>
      <c r="C130" s="70">
        <v>-1.0437988373166593</v>
      </c>
      <c r="D130" s="56"/>
      <c r="E130" s="71">
        <v>-9.9592464598704994E-2</v>
      </c>
      <c r="F130" s="71">
        <v>-0.23378722946336783</v>
      </c>
      <c r="G130" s="71">
        <v>-0.14836731728610242</v>
      </c>
      <c r="H130" s="71">
        <v>-7.9777904144564371E-2</v>
      </c>
      <c r="I130" s="71">
        <v>-2.759525366027521E-2</v>
      </c>
      <c r="J130" s="71">
        <v>-9.5161868634466407E-2</v>
      </c>
      <c r="K130" s="71">
        <v>-0.17512284510965614</v>
      </c>
      <c r="L130" s="71">
        <v>-0.10651175747920039</v>
      </c>
      <c r="M130" s="71">
        <v>-5.2402718887443633E-2</v>
      </c>
      <c r="N130" s="72">
        <v>-2.5479478052877643E-2</v>
      </c>
    </row>
    <row r="131" spans="2:14" ht="15" customHeight="1">
      <c r="B131" s="58"/>
      <c r="C131" s="59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1"/>
    </row>
    <row r="132" spans="2:14" ht="15" customHeight="1">
      <c r="B132" s="230" t="s">
        <v>169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2"/>
    </row>
    <row r="133" spans="2:14" ht="15" customHeight="1">
      <c r="B133" s="58"/>
      <c r="C133" s="59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1"/>
    </row>
    <row r="134" spans="2:14" ht="15" customHeight="1">
      <c r="B134" s="34" t="s">
        <v>170</v>
      </c>
      <c r="C134" s="35" t="s">
        <v>53</v>
      </c>
      <c r="D134" s="36">
        <v>2010</v>
      </c>
      <c r="E134" s="37">
        <v>2015</v>
      </c>
      <c r="F134" s="37">
        <v>2020</v>
      </c>
      <c r="G134" s="37">
        <v>2025</v>
      </c>
      <c r="H134" s="37">
        <v>2030</v>
      </c>
      <c r="I134" s="37">
        <v>2035</v>
      </c>
      <c r="J134" s="37">
        <v>2040</v>
      </c>
      <c r="K134" s="37">
        <v>2045</v>
      </c>
      <c r="L134" s="37">
        <v>2050</v>
      </c>
      <c r="M134" s="37">
        <v>2055</v>
      </c>
      <c r="N134" s="38">
        <v>2060</v>
      </c>
    </row>
    <row r="135" spans="2:14" ht="15" customHeight="1">
      <c r="B135" s="32" t="s">
        <v>171</v>
      </c>
      <c r="C135" s="39">
        <v>2.0596842339328933</v>
      </c>
      <c r="D135" s="43">
        <v>6.1924859390333324</v>
      </c>
      <c r="E135" s="43">
        <v>6.4782553262792684</v>
      </c>
      <c r="F135" s="43">
        <v>6.7583247017205403</v>
      </c>
      <c r="G135" s="43">
        <v>7.044180092923308</v>
      </c>
      <c r="H135" s="43">
        <v>7.3092011186520036</v>
      </c>
      <c r="I135" s="43">
        <v>7.5503143138549484</v>
      </c>
      <c r="J135" s="43">
        <v>7.7750441944556599</v>
      </c>
      <c r="K135" s="43">
        <v>7.9706216158220249</v>
      </c>
      <c r="L135" s="43">
        <v>8.1331458896069897</v>
      </c>
      <c r="M135" s="43">
        <v>8.2296686956285665</v>
      </c>
      <c r="N135" s="44">
        <v>8.2521701729662258</v>
      </c>
    </row>
    <row r="136" spans="2:14" ht="15" customHeight="1">
      <c r="B136" s="32" t="s">
        <v>172</v>
      </c>
      <c r="C136" s="39">
        <v>2.2635100743380594</v>
      </c>
      <c r="D136" s="43">
        <v>6.1924859390333324</v>
      </c>
      <c r="E136" s="43">
        <v>6.4461316909205824</v>
      </c>
      <c r="F136" s="43">
        <v>6.7242865447640288</v>
      </c>
      <c r="G136" s="43">
        <v>7.0182337843310867</v>
      </c>
      <c r="H136" s="43">
        <v>7.3103813103176281</v>
      </c>
      <c r="I136" s="43">
        <v>7.5943654984817313</v>
      </c>
      <c r="J136" s="43">
        <v>7.8629619660550851</v>
      </c>
      <c r="K136" s="43">
        <v>8.0969097002999781</v>
      </c>
      <c r="L136" s="43">
        <v>8.2844775439261813</v>
      </c>
      <c r="M136" s="43">
        <v>8.4015469240587741</v>
      </c>
      <c r="N136" s="44">
        <v>8.4559960133713918</v>
      </c>
    </row>
    <row r="137" spans="2:14" ht="15" customHeight="1">
      <c r="B137" s="32" t="s">
        <v>173</v>
      </c>
      <c r="C137" s="39">
        <v>2.3249670132813582</v>
      </c>
      <c r="D137" s="43">
        <v>6.1925613050989208</v>
      </c>
      <c r="E137" s="43">
        <v>6.4451827570289915</v>
      </c>
      <c r="F137" s="43">
        <v>6.7270717625954406</v>
      </c>
      <c r="G137" s="43">
        <v>7.0262646003686386</v>
      </c>
      <c r="H137" s="43">
        <v>7.3248447058762878</v>
      </c>
      <c r="I137" s="43">
        <v>7.6160110400226255</v>
      </c>
      <c r="J137" s="43">
        <v>7.892230082522893</v>
      </c>
      <c r="K137" s="43">
        <v>8.1339902923095835</v>
      </c>
      <c r="L137" s="43">
        <v>8.3295028507615214</v>
      </c>
      <c r="M137" s="43">
        <v>8.4546194863760658</v>
      </c>
      <c r="N137" s="44">
        <v>8.517528318380279</v>
      </c>
    </row>
    <row r="138" spans="2:14" ht="15" customHeight="1">
      <c r="B138" s="32" t="s">
        <v>174</v>
      </c>
      <c r="C138" s="39">
        <v>1.0802497838606575</v>
      </c>
      <c r="D138" s="43">
        <v>6.1924859390333324</v>
      </c>
      <c r="E138" s="43">
        <v>6.3252553065738599</v>
      </c>
      <c r="F138" s="43">
        <v>6.4497205440835481</v>
      </c>
      <c r="G138" s="43">
        <v>6.589456146119903</v>
      </c>
      <c r="H138" s="43">
        <v>6.7249397147789356</v>
      </c>
      <c r="I138" s="43">
        <v>6.8520642301363326</v>
      </c>
      <c r="J138" s="43">
        <v>6.9775813615674203</v>
      </c>
      <c r="K138" s="43">
        <v>7.097166422685854</v>
      </c>
      <c r="L138" s="43">
        <v>7.2061693315873336</v>
      </c>
      <c r="M138" s="43">
        <v>7.2711369796338934</v>
      </c>
      <c r="N138" s="44">
        <v>7.27273572289399</v>
      </c>
    </row>
    <row r="139" spans="2:14" ht="15" customHeight="1">
      <c r="B139" s="32" t="s">
        <v>175</v>
      </c>
      <c r="C139" s="39" t="s">
        <v>125</v>
      </c>
      <c r="D139" s="43" t="s">
        <v>125</v>
      </c>
      <c r="E139" s="43" t="s">
        <v>125</v>
      </c>
      <c r="F139" s="43" t="s">
        <v>125</v>
      </c>
      <c r="G139" s="43" t="s">
        <v>125</v>
      </c>
      <c r="H139" s="43" t="s">
        <v>125</v>
      </c>
      <c r="I139" s="43" t="s">
        <v>125</v>
      </c>
      <c r="J139" s="43" t="s">
        <v>125</v>
      </c>
      <c r="K139" s="43" t="s">
        <v>125</v>
      </c>
      <c r="L139" s="43" t="s">
        <v>125</v>
      </c>
      <c r="M139" s="43" t="s">
        <v>125</v>
      </c>
      <c r="N139" s="44" t="s">
        <v>125</v>
      </c>
    </row>
    <row r="140" spans="2:14" ht="15" customHeight="1">
      <c r="B140" s="32" t="s">
        <v>176</v>
      </c>
      <c r="C140" s="39">
        <v>2.7160720015272606</v>
      </c>
      <c r="D140" s="43">
        <v>6.1924859390333324</v>
      </c>
      <c r="E140" s="43">
        <v>6.5364856038382779</v>
      </c>
      <c r="F140" s="43">
        <v>6.8987976443701067</v>
      </c>
      <c r="G140" s="43">
        <v>7.266962968925168</v>
      </c>
      <c r="H140" s="43">
        <v>7.6207451434952489</v>
      </c>
      <c r="I140" s="43">
        <v>7.9498509920828226</v>
      </c>
      <c r="J140" s="43">
        <v>8.2531699083908059</v>
      </c>
      <c r="K140" s="43">
        <v>8.5131433519923991</v>
      </c>
      <c r="L140" s="43">
        <v>8.71968425611988</v>
      </c>
      <c r="M140" s="43">
        <v>8.8489887908313296</v>
      </c>
      <c r="N140" s="44">
        <v>8.908557940560593</v>
      </c>
    </row>
    <row r="141" spans="2:14" ht="15" customHeight="1">
      <c r="B141" s="32" t="s">
        <v>177</v>
      </c>
      <c r="C141" s="39">
        <v>2.7000013923124015</v>
      </c>
      <c r="D141" s="43">
        <v>6.1924859390333324</v>
      </c>
      <c r="E141" s="43">
        <v>6.4626179271215403</v>
      </c>
      <c r="F141" s="43">
        <v>6.7570303784753687</v>
      </c>
      <c r="G141" s="43">
        <v>7.0687375058286319</v>
      </c>
      <c r="H141" s="43">
        <v>7.3859100739819921</v>
      </c>
      <c r="I141" s="43">
        <v>7.7103091958230312</v>
      </c>
      <c r="J141" s="43">
        <v>8.0295621970514297</v>
      </c>
      <c r="K141" s="43">
        <v>8.3133630870734745</v>
      </c>
      <c r="L141" s="43">
        <v>8.5491784558396269</v>
      </c>
      <c r="M141" s="43">
        <v>8.7330410325256338</v>
      </c>
      <c r="N141" s="44">
        <v>8.892487331345734</v>
      </c>
    </row>
    <row r="142" spans="2:14" ht="15" customHeight="1">
      <c r="B142" s="32" t="s">
        <v>178</v>
      </c>
      <c r="C142" s="39">
        <v>4.5337735942195785</v>
      </c>
      <c r="D142" s="43">
        <v>6.1924859390333324</v>
      </c>
      <c r="E142" s="43">
        <v>6.6304846118350245</v>
      </c>
      <c r="F142" s="43">
        <v>6.9658123937812748</v>
      </c>
      <c r="G142" s="43">
        <v>7.2615784137067738</v>
      </c>
      <c r="H142" s="43">
        <v>7.5654577517222004</v>
      </c>
      <c r="I142" s="43">
        <v>8.0353190029127841</v>
      </c>
      <c r="J142" s="43">
        <v>8.6502227981665811</v>
      </c>
      <c r="K142" s="43">
        <v>9.3376804593608522</v>
      </c>
      <c r="L142" s="43">
        <v>10.009214710941022</v>
      </c>
      <c r="M142" s="43">
        <v>10.516795481922925</v>
      </c>
      <c r="N142" s="44">
        <v>10.726259533252911</v>
      </c>
    </row>
    <row r="143" spans="2:14" ht="15" customHeight="1">
      <c r="B143" s="32" t="s">
        <v>179</v>
      </c>
      <c r="C143" s="39">
        <v>2.3657182146436906</v>
      </c>
      <c r="D143" s="43">
        <v>6.1924859390333324</v>
      </c>
      <c r="E143" s="43">
        <v>6.4642596336585898</v>
      </c>
      <c r="F143" s="43">
        <v>6.7607008921768745</v>
      </c>
      <c r="G143" s="43">
        <v>7.0716547395926712</v>
      </c>
      <c r="H143" s="43">
        <v>7.3783978055256734</v>
      </c>
      <c r="I143" s="43">
        <v>7.673218184526494</v>
      </c>
      <c r="J143" s="43">
        <v>7.9501809456439725</v>
      </c>
      <c r="K143" s="43">
        <v>8.1903900118448316</v>
      </c>
      <c r="L143" s="43">
        <v>8.3825111146893843</v>
      </c>
      <c r="M143" s="43">
        <v>8.5025290487425487</v>
      </c>
      <c r="N143" s="44">
        <v>8.558204153677023</v>
      </c>
    </row>
    <row r="144" spans="2:14" ht="15" customHeight="1">
      <c r="B144" s="32" t="s">
        <v>180</v>
      </c>
      <c r="C144" s="39">
        <v>4.3686557273429436</v>
      </c>
      <c r="D144" s="43">
        <v>6.1924859390333324</v>
      </c>
      <c r="E144" s="43">
        <v>6.7574962053148582</v>
      </c>
      <c r="F144" s="43">
        <v>7.3582205302352151</v>
      </c>
      <c r="G144" s="43">
        <v>7.9675508283922252</v>
      </c>
      <c r="H144" s="43">
        <v>8.5487443449312774</v>
      </c>
      <c r="I144" s="43">
        <v>9.0641137825721572</v>
      </c>
      <c r="J144" s="43">
        <v>9.5261596057563871</v>
      </c>
      <c r="K144" s="43">
        <v>9.9181209147816514</v>
      </c>
      <c r="L144" s="43">
        <v>10.23417578638626</v>
      </c>
      <c r="M144" s="43">
        <v>10.453328703384589</v>
      </c>
      <c r="N144" s="44">
        <v>10.561141666376276</v>
      </c>
    </row>
    <row r="145" spans="2:14" ht="15" customHeight="1">
      <c r="B145" s="54" t="s">
        <v>181</v>
      </c>
      <c r="C145" s="73">
        <v>2.9652456002547609</v>
      </c>
      <c r="D145" s="71">
        <v>6.1924859390333324</v>
      </c>
      <c r="E145" s="71">
        <v>6.6606538787377003</v>
      </c>
      <c r="F145" s="71">
        <v>7.1129462587882495</v>
      </c>
      <c r="G145" s="71">
        <v>7.5514592487823125</v>
      </c>
      <c r="H145" s="71">
        <v>7.9420819688531346</v>
      </c>
      <c r="I145" s="71">
        <v>8.272765878319392</v>
      </c>
      <c r="J145" s="71">
        <v>8.5648955179778401</v>
      </c>
      <c r="K145" s="71">
        <v>8.8100919893846044</v>
      </c>
      <c r="L145" s="71">
        <v>9.0089031219265916</v>
      </c>
      <c r="M145" s="71">
        <v>9.1282740796528579</v>
      </c>
      <c r="N145" s="72">
        <v>9.1577315392880934</v>
      </c>
    </row>
    <row r="146" spans="2:14" ht="15" customHeight="1" thickBot="1">
      <c r="B146" s="28" t="s">
        <v>49</v>
      </c>
      <c r="C146" s="29"/>
      <c r="D146" s="30" t="s">
        <v>50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31"/>
    </row>
    <row r="147" spans="2:14" ht="15" customHeight="1">
      <c r="B147" s="32"/>
      <c r="C147" s="154"/>
      <c r="D147" s="227"/>
      <c r="E147" s="228"/>
      <c r="F147" s="228"/>
      <c r="G147" s="228"/>
      <c r="H147" s="228"/>
      <c r="I147" s="228"/>
      <c r="J147" s="228"/>
      <c r="K147" s="228"/>
      <c r="L147" s="228"/>
      <c r="M147" s="228"/>
      <c r="N147" s="229"/>
    </row>
    <row r="148" spans="2:14" ht="15" customHeight="1">
      <c r="B148" s="230" t="s">
        <v>182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2"/>
    </row>
    <row r="149" spans="2:14" ht="15" customHeight="1">
      <c r="B149" s="58"/>
      <c r="C149" s="59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1"/>
    </row>
    <row r="150" spans="2:14" ht="15" customHeight="1">
      <c r="B150" s="34" t="s">
        <v>183</v>
      </c>
      <c r="C150" s="35" t="s">
        <v>53</v>
      </c>
      <c r="D150" s="36">
        <v>2010</v>
      </c>
      <c r="E150" s="37">
        <v>2015</v>
      </c>
      <c r="F150" s="37">
        <v>2020</v>
      </c>
      <c r="G150" s="37">
        <v>2025</v>
      </c>
      <c r="H150" s="37">
        <v>2030</v>
      </c>
      <c r="I150" s="37">
        <v>2035</v>
      </c>
      <c r="J150" s="37">
        <v>2040</v>
      </c>
      <c r="K150" s="37">
        <v>2045</v>
      </c>
      <c r="L150" s="37">
        <v>2050</v>
      </c>
      <c r="M150" s="37">
        <v>2055</v>
      </c>
      <c r="N150" s="38">
        <v>2060</v>
      </c>
    </row>
    <row r="151" spans="2:14" ht="15" customHeight="1">
      <c r="B151" s="32" t="s">
        <v>171</v>
      </c>
      <c r="C151" s="39">
        <v>0.44702790734083564</v>
      </c>
      <c r="D151" s="43">
        <v>0.27493299999999998</v>
      </c>
      <c r="E151" s="43">
        <v>0.29256867526517272</v>
      </c>
      <c r="F151" s="43">
        <v>0.30974841425810618</v>
      </c>
      <c r="G151" s="43">
        <v>0.33374621061380927</v>
      </c>
      <c r="H151" s="43">
        <v>0.37013847789144161</v>
      </c>
      <c r="I151" s="43">
        <v>0.42111939095037026</v>
      </c>
      <c r="J151" s="43">
        <v>0.47767491163791004</v>
      </c>
      <c r="K151" s="43">
        <v>0.53214810825182812</v>
      </c>
      <c r="L151" s="43">
        <v>0.58779731072239538</v>
      </c>
      <c r="M151" s="43">
        <v>0.65200802054567686</v>
      </c>
      <c r="N151" s="44">
        <v>0.72196090734083562</v>
      </c>
    </row>
    <row r="152" spans="2:14" ht="15" customHeight="1">
      <c r="B152" s="32" t="s">
        <v>172</v>
      </c>
      <c r="C152" s="39">
        <v>0.36263472791219742</v>
      </c>
      <c r="D152" s="43">
        <v>0.27493299999999998</v>
      </c>
      <c r="E152" s="43">
        <v>0.28983385081229668</v>
      </c>
      <c r="F152" s="43">
        <v>0.30854237443747806</v>
      </c>
      <c r="G152" s="43">
        <v>0.3366322355464067</v>
      </c>
      <c r="H152" s="43">
        <v>0.37699532932870916</v>
      </c>
      <c r="I152" s="43">
        <v>0.42399883293689783</v>
      </c>
      <c r="J152" s="43">
        <v>0.46813774144738812</v>
      </c>
      <c r="K152" s="43">
        <v>0.50378405501196266</v>
      </c>
      <c r="L152" s="43">
        <v>0.53793089935320593</v>
      </c>
      <c r="M152" s="43">
        <v>0.58165956248947925</v>
      </c>
      <c r="N152" s="44">
        <v>0.6375677279121974</v>
      </c>
    </row>
    <row r="153" spans="2:14" ht="15" customHeight="1">
      <c r="B153" s="32" t="s">
        <v>173</v>
      </c>
      <c r="C153" s="39">
        <v>0.54562331331491831</v>
      </c>
      <c r="D153" s="43">
        <v>0.27493299999999998</v>
      </c>
      <c r="E153" s="43">
        <v>0.29697022864595435</v>
      </c>
      <c r="F153" s="43">
        <v>0.31882882559225595</v>
      </c>
      <c r="G153" s="43">
        <v>0.34888672707730611</v>
      </c>
      <c r="H153" s="43">
        <v>0.39257789698086532</v>
      </c>
      <c r="I153" s="43">
        <v>0.45227736868372181</v>
      </c>
      <c r="J153" s="43">
        <v>0.51943281015386999</v>
      </c>
      <c r="K153" s="43">
        <v>0.58606452801452524</v>
      </c>
      <c r="L153" s="43">
        <v>0.65556038814741868</v>
      </c>
      <c r="M153" s="43">
        <v>0.73514152574636538</v>
      </c>
      <c r="N153" s="44">
        <v>0.8205563133149183</v>
      </c>
    </row>
    <row r="154" spans="2:14" ht="15" customHeight="1">
      <c r="B154" s="32" t="s">
        <v>184</v>
      </c>
      <c r="C154" s="39">
        <v>0.50666746153960118</v>
      </c>
      <c r="D154" s="43">
        <v>0.27493299999999998</v>
      </c>
      <c r="E154" s="43">
        <v>0.29653798289484767</v>
      </c>
      <c r="F154" s="43">
        <v>0.31748404353992049</v>
      </c>
      <c r="G154" s="43">
        <v>0.34606398799590149</v>
      </c>
      <c r="H154" s="43">
        <v>0.38768911798145128</v>
      </c>
      <c r="I154" s="43">
        <v>0.4441761111675594</v>
      </c>
      <c r="J154" s="43">
        <v>0.50680863858890468</v>
      </c>
      <c r="K154" s="43">
        <v>0.56772168820247959</v>
      </c>
      <c r="L154" s="43">
        <v>0.63095468595182236</v>
      </c>
      <c r="M154" s="43">
        <v>0.70390210649839102</v>
      </c>
      <c r="N154" s="44">
        <v>0.78160046153960117</v>
      </c>
    </row>
    <row r="155" spans="2:14" ht="15" customHeight="1">
      <c r="B155" s="32" t="s">
        <v>185</v>
      </c>
      <c r="C155" s="39">
        <v>0.39033971231881814</v>
      </c>
      <c r="D155" s="43">
        <v>0.27493299999999998</v>
      </c>
      <c r="E155" s="43">
        <v>0.28859936763549771</v>
      </c>
      <c r="F155" s="43">
        <v>0.30201278497629175</v>
      </c>
      <c r="G155" s="43">
        <v>0.32142843323171705</v>
      </c>
      <c r="H155" s="43">
        <v>0.35258783780143205</v>
      </c>
      <c r="I155" s="43">
        <v>0.39799747506153094</v>
      </c>
      <c r="J155" s="43">
        <v>0.44860891578282924</v>
      </c>
      <c r="K155" s="43">
        <v>0.49729746190393154</v>
      </c>
      <c r="L155" s="43">
        <v>0.54555318160458566</v>
      </c>
      <c r="M155" s="43">
        <v>0.60190992563554802</v>
      </c>
      <c r="N155" s="44">
        <v>0.66527271231881813</v>
      </c>
    </row>
    <row r="156" spans="2:14" ht="15" customHeight="1">
      <c r="B156" s="32" t="s">
        <v>186</v>
      </c>
      <c r="C156" s="39">
        <v>0.82975442427212365</v>
      </c>
      <c r="D156" s="43">
        <v>0.27493299999999998</v>
      </c>
      <c r="E156" s="43">
        <v>0.37150663412498003</v>
      </c>
      <c r="F156" s="43">
        <v>0.47687659309849145</v>
      </c>
      <c r="G156" s="43">
        <v>0.51796975632996189</v>
      </c>
      <c r="H156" s="43">
        <v>0.57621470604766134</v>
      </c>
      <c r="I156" s="43">
        <v>0.65334601359989197</v>
      </c>
      <c r="J156" s="43">
        <v>0.73826566309856745</v>
      </c>
      <c r="K156" s="43">
        <v>0.82137577481873514</v>
      </c>
      <c r="L156" s="43">
        <v>0.90845800839022606</v>
      </c>
      <c r="M156" s="43">
        <v>1.0064063922184801</v>
      </c>
      <c r="N156" s="44">
        <v>1.1046874242721236</v>
      </c>
    </row>
    <row r="157" spans="2:14" ht="15" customHeight="1">
      <c r="B157" s="32" t="s">
        <v>187</v>
      </c>
      <c r="C157" s="39">
        <v>1.5628643807481843</v>
      </c>
      <c r="D157" s="43">
        <v>0.27493299999999998</v>
      </c>
      <c r="E157" s="43">
        <v>0.31471740120292752</v>
      </c>
      <c r="F157" s="43">
        <v>0.35915089230533426</v>
      </c>
      <c r="G157" s="43">
        <v>0.42007238616229259</v>
      </c>
      <c r="H157" s="43">
        <v>0.509315694872011</v>
      </c>
      <c r="I157" s="43">
        <v>0.63679354544777822</v>
      </c>
      <c r="J157" s="43">
        <v>0.7965028926321851</v>
      </c>
      <c r="K157" s="43">
        <v>0.98192167875867409</v>
      </c>
      <c r="L157" s="43">
        <v>1.2026878163569226</v>
      </c>
      <c r="M157" s="43">
        <v>1.490027529346293</v>
      </c>
      <c r="N157" s="44">
        <v>1.8377973807481844</v>
      </c>
    </row>
    <row r="158" spans="2:14" ht="15" customHeight="1">
      <c r="B158" s="32" t="s">
        <v>188</v>
      </c>
      <c r="C158" s="39">
        <v>2.0443439114846984</v>
      </c>
      <c r="D158" s="43">
        <v>0.27493299999999998</v>
      </c>
      <c r="E158" s="43">
        <v>0.32620849966097981</v>
      </c>
      <c r="F158" s="43">
        <v>0.38414676094672151</v>
      </c>
      <c r="G158" s="43">
        <v>0.46201875420115834</v>
      </c>
      <c r="H158" s="43">
        <v>0.57298185424309656</v>
      </c>
      <c r="I158" s="43">
        <v>0.7319938462611435</v>
      </c>
      <c r="J158" s="43">
        <v>0.93747973765492265</v>
      </c>
      <c r="K158" s="43">
        <v>1.1819816971126265</v>
      </c>
      <c r="L158" s="43">
        <v>1.4774021470004577</v>
      </c>
      <c r="M158" s="43">
        <v>1.8505661768966921</v>
      </c>
      <c r="N158" s="44">
        <v>2.3192769114846983</v>
      </c>
    </row>
    <row r="159" spans="2:14" ht="15" customHeight="1">
      <c r="B159" s="32" t="s">
        <v>181</v>
      </c>
      <c r="C159" s="39">
        <v>1.8749500987489842</v>
      </c>
      <c r="D159" s="43">
        <v>0.27493299999999998</v>
      </c>
      <c r="E159" s="43">
        <v>0.32184269123234532</v>
      </c>
      <c r="F159" s="43">
        <v>0.37480816018177493</v>
      </c>
      <c r="G159" s="43">
        <v>0.44566782225802465</v>
      </c>
      <c r="H159" s="43">
        <v>0.54731719520712552</v>
      </c>
      <c r="I159" s="43">
        <v>0.69465477987797675</v>
      </c>
      <c r="J159" s="43">
        <v>0.88495445674561113</v>
      </c>
      <c r="K159" s="43">
        <v>1.1101371241902631</v>
      </c>
      <c r="L159" s="43">
        <v>1.3797073810548643</v>
      </c>
      <c r="M159" s="43">
        <v>1.7190219195577812</v>
      </c>
      <c r="N159" s="44">
        <v>2.1498830987489841</v>
      </c>
    </row>
    <row r="160" spans="2:14" ht="15" customHeight="1">
      <c r="B160" s="34" t="s">
        <v>189</v>
      </c>
      <c r="C160" s="35" t="s">
        <v>53</v>
      </c>
      <c r="D160" s="36">
        <v>2010</v>
      </c>
      <c r="E160" s="37">
        <v>2015</v>
      </c>
      <c r="F160" s="37">
        <v>2020</v>
      </c>
      <c r="G160" s="37">
        <v>2025</v>
      </c>
      <c r="H160" s="37">
        <v>2030</v>
      </c>
      <c r="I160" s="37">
        <v>2035</v>
      </c>
      <c r="J160" s="37">
        <v>2040</v>
      </c>
      <c r="K160" s="37">
        <v>2045</v>
      </c>
      <c r="L160" s="37">
        <v>2050</v>
      </c>
      <c r="M160" s="37">
        <v>2055</v>
      </c>
      <c r="N160" s="38">
        <v>2060</v>
      </c>
    </row>
    <row r="161" spans="2:14" ht="15" customHeight="1">
      <c r="B161" s="32" t="s">
        <v>171</v>
      </c>
      <c r="C161" s="62">
        <v>0.64918529531804392</v>
      </c>
      <c r="D161" s="47">
        <v>508.37637235917907</v>
      </c>
      <c r="E161" s="47">
        <v>539.36700194901243</v>
      </c>
      <c r="F161" s="47">
        <v>576.30630955880372</v>
      </c>
      <c r="G161" s="47">
        <v>620.63216459286298</v>
      </c>
      <c r="H161" s="47">
        <v>670.41432437874926</v>
      </c>
      <c r="I161" s="47">
        <v>715.86271957208896</v>
      </c>
      <c r="J161" s="47">
        <v>750.95576466894101</v>
      </c>
      <c r="K161" s="47">
        <v>776.07201198626353</v>
      </c>
      <c r="L161" s="47">
        <v>797.41504085973145</v>
      </c>
      <c r="M161" s="47">
        <v>819.78560053463502</v>
      </c>
      <c r="N161" s="48">
        <v>838.40683778188861</v>
      </c>
    </row>
    <row r="162" spans="2:14" ht="15" customHeight="1">
      <c r="B162" s="45" t="s">
        <v>190</v>
      </c>
      <c r="C162" s="62">
        <v>1.3120720024183261</v>
      </c>
      <c r="D162" s="47">
        <v>77.804803407586959</v>
      </c>
      <c r="E162" s="47">
        <v>83.434094021693014</v>
      </c>
      <c r="F162" s="47">
        <v>90.236146494374125</v>
      </c>
      <c r="G162" s="47">
        <v>99.289232199179295</v>
      </c>
      <c r="H162" s="47">
        <v>111.42840817820286</v>
      </c>
      <c r="I162" s="47">
        <v>125.45179795867888</v>
      </c>
      <c r="J162" s="47">
        <v>138.3235452006428</v>
      </c>
      <c r="K162" s="47">
        <v>148.25838076913013</v>
      </c>
      <c r="L162" s="47">
        <v>156.52935521837574</v>
      </c>
      <c r="M162" s="47">
        <v>166.76125699310603</v>
      </c>
      <c r="N162" s="48">
        <v>179.89030761234378</v>
      </c>
    </row>
    <row r="163" spans="2:14" ht="15" customHeight="1">
      <c r="B163" s="45" t="s">
        <v>191</v>
      </c>
      <c r="C163" s="62">
        <v>0.52940086539615416</v>
      </c>
      <c r="D163" s="47">
        <v>430.5715689515921</v>
      </c>
      <c r="E163" s="47">
        <v>455.93290792731943</v>
      </c>
      <c r="F163" s="47">
        <v>486.07016306442961</v>
      </c>
      <c r="G163" s="47">
        <v>521.34293239368367</v>
      </c>
      <c r="H163" s="47">
        <v>558.9859162005464</v>
      </c>
      <c r="I163" s="47">
        <v>590.4109216134101</v>
      </c>
      <c r="J163" s="47">
        <v>612.63221946829822</v>
      </c>
      <c r="K163" s="47">
        <v>627.81363121713343</v>
      </c>
      <c r="L163" s="47">
        <v>640.88568564135574</v>
      </c>
      <c r="M163" s="47">
        <v>653.02434354152899</v>
      </c>
      <c r="N163" s="48">
        <v>658.51653016954481</v>
      </c>
    </row>
    <row r="164" spans="2:14" ht="15" customHeight="1">
      <c r="B164" s="32" t="s">
        <v>172</v>
      </c>
      <c r="C164" s="62">
        <v>0.84867831325761345</v>
      </c>
      <c r="D164" s="47">
        <v>508.37637235917907</v>
      </c>
      <c r="E164" s="47">
        <v>549.26422350258667</v>
      </c>
      <c r="F164" s="47">
        <v>595.53480430054242</v>
      </c>
      <c r="G164" s="47">
        <v>650.9994645603889</v>
      </c>
      <c r="H164" s="47">
        <v>712.80637879901201</v>
      </c>
      <c r="I164" s="47">
        <v>769.49903500161872</v>
      </c>
      <c r="J164" s="47">
        <v>815.76469177257968</v>
      </c>
      <c r="K164" s="47">
        <v>850.94670441537107</v>
      </c>
      <c r="L164" s="47">
        <v>881.95762652965095</v>
      </c>
      <c r="M164" s="47">
        <v>913.7160531846805</v>
      </c>
      <c r="N164" s="48">
        <v>939.82437455299157</v>
      </c>
    </row>
    <row r="165" spans="2:14" ht="15" customHeight="1">
      <c r="B165" s="45" t="s">
        <v>190</v>
      </c>
      <c r="C165" s="62">
        <v>1.4943841945603822</v>
      </c>
      <c r="D165" s="47">
        <v>77.804803407586959</v>
      </c>
      <c r="E165" s="47">
        <v>84.54401086979351</v>
      </c>
      <c r="F165" s="47">
        <v>92.440733117036302</v>
      </c>
      <c r="G165" s="47">
        <v>102.84055141039487</v>
      </c>
      <c r="H165" s="47">
        <v>116.50523427014579</v>
      </c>
      <c r="I165" s="47">
        <v>131.99454416957033</v>
      </c>
      <c r="J165" s="47">
        <v>146.31545930139589</v>
      </c>
      <c r="K165" s="47">
        <v>157.65068665638066</v>
      </c>
      <c r="L165" s="47">
        <v>167.48762895024262</v>
      </c>
      <c r="M165" s="47">
        <v>179.47253486230323</v>
      </c>
      <c r="N165" s="48">
        <v>194.07507188076269</v>
      </c>
    </row>
    <row r="166" spans="2:14" ht="15" customHeight="1">
      <c r="B166" s="45" t="s">
        <v>191</v>
      </c>
      <c r="C166" s="62">
        <v>0.73199847934239992</v>
      </c>
      <c r="D166" s="47">
        <v>430.5715689515921</v>
      </c>
      <c r="E166" s="47">
        <v>464.72021263279316</v>
      </c>
      <c r="F166" s="47">
        <v>503.09407118350612</v>
      </c>
      <c r="G166" s="47">
        <v>548.15891314999408</v>
      </c>
      <c r="H166" s="47">
        <v>596.30114452886619</v>
      </c>
      <c r="I166" s="47">
        <v>637.50449083204842</v>
      </c>
      <c r="J166" s="47">
        <v>669.44923247118379</v>
      </c>
      <c r="K166" s="47">
        <v>693.29601775899039</v>
      </c>
      <c r="L166" s="47">
        <v>714.4699975794083</v>
      </c>
      <c r="M166" s="47">
        <v>734.24351832237721</v>
      </c>
      <c r="N166" s="48">
        <v>745.74930267222885</v>
      </c>
    </row>
    <row r="167" spans="2:14" ht="15" customHeight="1">
      <c r="B167" s="32" t="s">
        <v>185</v>
      </c>
      <c r="C167" s="62">
        <v>0.47002629752765279</v>
      </c>
      <c r="D167" s="47">
        <v>508.37637235917907</v>
      </c>
      <c r="E167" s="47">
        <v>529.46978039543797</v>
      </c>
      <c r="F167" s="47">
        <v>557.07781481706479</v>
      </c>
      <c r="G167" s="47">
        <v>590.26486462533683</v>
      </c>
      <c r="H167" s="47">
        <v>628.02226995848639</v>
      </c>
      <c r="I167" s="47">
        <v>662.21435525492313</v>
      </c>
      <c r="J167" s="47">
        <v>687.26774684165446</v>
      </c>
      <c r="K167" s="47">
        <v>704.59167862112986</v>
      </c>
      <c r="L167" s="47">
        <v>717.56849310561006</v>
      </c>
      <c r="M167" s="47">
        <v>733.23924514233852</v>
      </c>
      <c r="N167" s="48">
        <v>747.32663640970338</v>
      </c>
    </row>
    <row r="168" spans="2:14" ht="15" customHeight="1">
      <c r="B168" s="45" t="s">
        <v>190</v>
      </c>
      <c r="C168" s="62">
        <v>1.1361742884889061</v>
      </c>
      <c r="D168" s="47">
        <v>77.804803407586959</v>
      </c>
      <c r="E168" s="47">
        <v>82.324177173592531</v>
      </c>
      <c r="F168" s="47">
        <v>88.03155987171192</v>
      </c>
      <c r="G168" s="47">
        <v>95.737912987963711</v>
      </c>
      <c r="H168" s="47">
        <v>106.3515820862599</v>
      </c>
      <c r="I168" s="47">
        <v>118.88650334392281</v>
      </c>
      <c r="J168" s="47">
        <v>130.31693865639295</v>
      </c>
      <c r="K168" s="47">
        <v>138.97003229461697</v>
      </c>
      <c r="L168" s="47">
        <v>145.68694564640708</v>
      </c>
      <c r="M168" s="47">
        <v>154.34375802313426</v>
      </c>
      <c r="N168" s="48">
        <v>166.20462056022129</v>
      </c>
    </row>
    <row r="169" spans="2:14" ht="15" customHeight="1">
      <c r="B169" s="45" t="s">
        <v>191</v>
      </c>
      <c r="C169" s="62">
        <v>0.34965254966664072</v>
      </c>
      <c r="D169" s="47">
        <v>430.5715689515921</v>
      </c>
      <c r="E169" s="47">
        <v>447.14560322184542</v>
      </c>
      <c r="F169" s="47">
        <v>469.04625494535287</v>
      </c>
      <c r="G169" s="47">
        <v>494.52695163737314</v>
      </c>
      <c r="H169" s="47">
        <v>521.67068787222649</v>
      </c>
      <c r="I169" s="47">
        <v>543.32785191100038</v>
      </c>
      <c r="J169" s="47">
        <v>556.95080818526151</v>
      </c>
      <c r="K169" s="47">
        <v>565.62164632651286</v>
      </c>
      <c r="L169" s="47">
        <v>571.88154745920292</v>
      </c>
      <c r="M169" s="47">
        <v>578.89548711920429</v>
      </c>
      <c r="N169" s="48">
        <v>581.12201584948207</v>
      </c>
    </row>
    <row r="170" spans="2:14" ht="15" customHeight="1">
      <c r="B170" s="32" t="s">
        <v>192</v>
      </c>
      <c r="C170" s="62">
        <v>0.84867831325761345</v>
      </c>
      <c r="D170" s="47">
        <v>508.37637235917907</v>
      </c>
      <c r="E170" s="47">
        <v>549.26422350258667</v>
      </c>
      <c r="F170" s="47">
        <v>595.53480430054242</v>
      </c>
      <c r="G170" s="47">
        <v>650.9994645603889</v>
      </c>
      <c r="H170" s="47">
        <v>712.80637879901201</v>
      </c>
      <c r="I170" s="47">
        <v>769.49903500161872</v>
      </c>
      <c r="J170" s="47">
        <v>815.76469177257968</v>
      </c>
      <c r="K170" s="47">
        <v>850.94670441537107</v>
      </c>
      <c r="L170" s="47">
        <v>881.95762652965095</v>
      </c>
      <c r="M170" s="47">
        <v>913.7160531846805</v>
      </c>
      <c r="N170" s="48">
        <v>939.82437455299157</v>
      </c>
    </row>
    <row r="171" spans="2:14" ht="15" customHeight="1">
      <c r="B171" s="45" t="s">
        <v>190</v>
      </c>
      <c r="C171" s="62">
        <v>2.7023100980931551</v>
      </c>
      <c r="D171" s="47">
        <v>77.804803407586959</v>
      </c>
      <c r="E171" s="47">
        <v>112.00722204492288</v>
      </c>
      <c r="F171" s="47">
        <v>151.99421354709062</v>
      </c>
      <c r="G171" s="47">
        <v>167.94049786643382</v>
      </c>
      <c r="H171" s="47">
        <v>187.78587215004708</v>
      </c>
      <c r="I171" s="47">
        <v>208.94444766973226</v>
      </c>
      <c r="J171" s="47">
        <v>227.89192847865391</v>
      </c>
      <c r="K171" s="47">
        <v>242.74535709791786</v>
      </c>
      <c r="L171" s="47">
        <v>255.68339160320778</v>
      </c>
      <c r="M171" s="47">
        <v>270.84414018077138</v>
      </c>
      <c r="N171" s="48">
        <v>288.05750933606191</v>
      </c>
    </row>
    <row r="172" spans="2:14" ht="15" customHeight="1">
      <c r="B172" s="45" t="s">
        <v>191</v>
      </c>
      <c r="C172" s="62">
        <v>0.51372480724616976</v>
      </c>
      <c r="D172" s="47">
        <v>430.5715689515921</v>
      </c>
      <c r="E172" s="47">
        <v>437.25700145766382</v>
      </c>
      <c r="F172" s="47">
        <v>443.5405907534518</v>
      </c>
      <c r="G172" s="47">
        <v>483.05896669395509</v>
      </c>
      <c r="H172" s="47">
        <v>525.0205066489649</v>
      </c>
      <c r="I172" s="47">
        <v>560.55458733188652</v>
      </c>
      <c r="J172" s="47">
        <v>587.8727632939258</v>
      </c>
      <c r="K172" s="47">
        <v>608.20134731745316</v>
      </c>
      <c r="L172" s="47">
        <v>626.27423492644311</v>
      </c>
      <c r="M172" s="47">
        <v>642.87191300390919</v>
      </c>
      <c r="N172" s="48">
        <v>651.76686521692966</v>
      </c>
    </row>
    <row r="173" spans="2:14" ht="15" customHeight="1">
      <c r="B173" s="32" t="s">
        <v>187</v>
      </c>
      <c r="C173" s="62">
        <v>0.84867831325761345</v>
      </c>
      <c r="D173" s="47">
        <v>508.37637235917907</v>
      </c>
      <c r="E173" s="47">
        <v>549.26422350258667</v>
      </c>
      <c r="F173" s="47">
        <v>595.53480430054242</v>
      </c>
      <c r="G173" s="47">
        <v>650.9994645603889</v>
      </c>
      <c r="H173" s="47">
        <v>712.80637879901201</v>
      </c>
      <c r="I173" s="47">
        <v>769.49903500161872</v>
      </c>
      <c r="J173" s="47">
        <v>815.76469177257968</v>
      </c>
      <c r="K173" s="47">
        <v>850.94670441537107</v>
      </c>
      <c r="L173" s="47">
        <v>881.95762652965095</v>
      </c>
      <c r="M173" s="47">
        <v>913.7160531846805</v>
      </c>
      <c r="N173" s="48">
        <v>939.82437455299157</v>
      </c>
    </row>
    <row r="174" spans="2:14" ht="15" customHeight="1">
      <c r="B174" s="45" t="s">
        <v>190</v>
      </c>
      <c r="C174" s="62">
        <v>5.5174446502675654</v>
      </c>
      <c r="D174" s="47">
        <v>77.804803407586959</v>
      </c>
      <c r="E174" s="47">
        <v>91.524874298765155</v>
      </c>
      <c r="F174" s="47">
        <v>108.68026803991035</v>
      </c>
      <c r="G174" s="47">
        <v>131.99838402874769</v>
      </c>
      <c r="H174" s="47">
        <v>164.27411077924702</v>
      </c>
      <c r="I174" s="47">
        <v>205.37921027592179</v>
      </c>
      <c r="J174" s="47">
        <v>251.52433838375285</v>
      </c>
      <c r="K174" s="47">
        <v>300.09593111771341</v>
      </c>
      <c r="L174" s="47">
        <v>352.9580094205096</v>
      </c>
      <c r="M174" s="47">
        <v>421.39568923437889</v>
      </c>
      <c r="N174" s="48">
        <v>507.08849973389727</v>
      </c>
    </row>
    <row r="175" spans="2:14" ht="15" customHeight="1">
      <c r="B175" s="69" t="s">
        <v>191</v>
      </c>
      <c r="C175" s="62">
        <v>5.0265879671806957E-3</v>
      </c>
      <c r="D175" s="56">
        <v>430.5715689515921</v>
      </c>
      <c r="E175" s="56">
        <v>457.73934920382152</v>
      </c>
      <c r="F175" s="56">
        <v>486.85453626063207</v>
      </c>
      <c r="G175" s="56">
        <v>519.00108053164126</v>
      </c>
      <c r="H175" s="56">
        <v>548.53226801976496</v>
      </c>
      <c r="I175" s="56">
        <v>564.11982472569696</v>
      </c>
      <c r="J175" s="56">
        <v>564.24035338882686</v>
      </c>
      <c r="K175" s="56">
        <v>550.85077329765772</v>
      </c>
      <c r="L175" s="56">
        <v>528.99961710914135</v>
      </c>
      <c r="M175" s="56">
        <v>492.32036395030161</v>
      </c>
      <c r="N175" s="57">
        <v>432.73587481909431</v>
      </c>
    </row>
    <row r="176" spans="2:14" ht="15" customHeight="1">
      <c r="B176" s="58"/>
      <c r="C176" s="59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1"/>
    </row>
    <row r="177" spans="2:14" ht="15" customHeight="1">
      <c r="B177" s="230" t="s">
        <v>193</v>
      </c>
      <c r="C177" s="231"/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2"/>
    </row>
    <row r="178" spans="2:14" ht="15" customHeight="1">
      <c r="B178" s="58"/>
      <c r="C178" s="59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1"/>
    </row>
    <row r="179" spans="2:14" ht="15" customHeight="1">
      <c r="B179" s="34" t="s">
        <v>194</v>
      </c>
      <c r="C179" s="35" t="s">
        <v>53</v>
      </c>
      <c r="D179" s="36">
        <v>2010</v>
      </c>
      <c r="E179" s="37">
        <v>2015</v>
      </c>
      <c r="F179" s="37">
        <v>2020</v>
      </c>
      <c r="G179" s="37">
        <v>2025</v>
      </c>
      <c r="H179" s="37">
        <v>2030</v>
      </c>
      <c r="I179" s="37">
        <v>2035</v>
      </c>
      <c r="J179" s="37">
        <v>2040</v>
      </c>
      <c r="K179" s="37">
        <v>2045</v>
      </c>
      <c r="L179" s="37">
        <v>2050</v>
      </c>
      <c r="M179" s="37">
        <v>2055</v>
      </c>
      <c r="N179" s="38">
        <v>2060</v>
      </c>
    </row>
    <row r="180" spans="2:14" ht="15" customHeight="1">
      <c r="B180" s="74" t="s">
        <v>195</v>
      </c>
      <c r="C180" s="75">
        <v>-0.13212540396252015</v>
      </c>
      <c r="D180" s="43">
        <v>3.1188083114883001</v>
      </c>
      <c r="E180" s="43">
        <v>2.9042499536702899</v>
      </c>
      <c r="F180" s="43">
        <v>2.83740768470861</v>
      </c>
      <c r="G180" s="43">
        <v>2.8406731720988998</v>
      </c>
      <c r="H180" s="43">
        <v>2.8000357537719198</v>
      </c>
      <c r="I180" s="43">
        <v>2.7195630502009802</v>
      </c>
      <c r="J180" s="43">
        <v>2.6653712769778899</v>
      </c>
      <c r="K180" s="43">
        <v>2.69392845670097</v>
      </c>
      <c r="L180" s="43">
        <v>2.8068577857356498</v>
      </c>
      <c r="M180" s="43">
        <v>2.9359916452087398</v>
      </c>
      <c r="N180" s="44">
        <v>2.9866829075257799</v>
      </c>
    </row>
    <row r="181" spans="2:14" ht="15" customHeight="1">
      <c r="B181" s="76" t="s">
        <v>196</v>
      </c>
      <c r="C181" s="67"/>
      <c r="D181" s="47"/>
      <c r="E181" s="43"/>
      <c r="F181" s="43"/>
      <c r="G181" s="43"/>
      <c r="H181" s="43"/>
      <c r="I181" s="43"/>
      <c r="J181" s="43"/>
      <c r="K181" s="43"/>
      <c r="L181" s="43"/>
      <c r="M181" s="43"/>
      <c r="N181" s="44"/>
    </row>
    <row r="182" spans="2:14" ht="15" customHeight="1">
      <c r="B182" s="74" t="s">
        <v>197</v>
      </c>
      <c r="C182" s="39">
        <v>6.7038560028188976E-2</v>
      </c>
      <c r="D182" s="43">
        <v>0.64463803271951503</v>
      </c>
      <c r="E182" s="43">
        <v>0.69227487907206098</v>
      </c>
      <c r="F182" s="43">
        <v>0.75724511665951999</v>
      </c>
      <c r="G182" s="43">
        <v>0.716822045032805</v>
      </c>
      <c r="H182" s="43">
        <v>0.65392391586424703</v>
      </c>
      <c r="I182" s="43">
        <v>0.60575561256835697</v>
      </c>
      <c r="J182" s="43">
        <v>0.60035603429031603</v>
      </c>
      <c r="K182" s="43">
        <v>0.64155162709146996</v>
      </c>
      <c r="L182" s="43">
        <v>0.69605366951043801</v>
      </c>
      <c r="M182" s="43">
        <v>0.72248829857182895</v>
      </c>
      <c r="N182" s="44">
        <v>0.71167659274770401</v>
      </c>
    </row>
    <row r="183" spans="2:14" ht="15" customHeight="1">
      <c r="B183" s="76" t="s">
        <v>198</v>
      </c>
      <c r="C183" s="67"/>
      <c r="D183" s="47"/>
      <c r="E183" s="43"/>
      <c r="F183" s="43"/>
      <c r="G183" s="43"/>
      <c r="H183" s="43"/>
      <c r="I183" s="43"/>
      <c r="J183" s="43"/>
      <c r="K183" s="43"/>
      <c r="L183" s="43"/>
      <c r="M183" s="43"/>
      <c r="N183" s="44"/>
    </row>
    <row r="184" spans="2:14" ht="15" customHeight="1">
      <c r="B184" s="74" t="s">
        <v>199</v>
      </c>
      <c r="C184" s="39">
        <v>2.0619345083676022E-2</v>
      </c>
      <c r="D184" s="43">
        <v>0.69640002660818501</v>
      </c>
      <c r="E184" s="43">
        <v>0.62918111278690103</v>
      </c>
      <c r="F184" s="43">
        <v>0.67302769489444603</v>
      </c>
      <c r="G184" s="43">
        <v>0.71842337475130302</v>
      </c>
      <c r="H184" s="43">
        <v>0.68469593276888696</v>
      </c>
      <c r="I184" s="43">
        <v>0.64077242016265101</v>
      </c>
      <c r="J184" s="43">
        <v>0.60781940919605304</v>
      </c>
      <c r="K184" s="43">
        <v>0.61315888747435898</v>
      </c>
      <c r="L184" s="43">
        <v>0.65842686071953105</v>
      </c>
      <c r="M184" s="43">
        <v>0.70621913778071099</v>
      </c>
      <c r="N184" s="44">
        <v>0.71701937169186103</v>
      </c>
    </row>
    <row r="185" spans="2:14" ht="15" customHeight="1">
      <c r="B185" s="76" t="s">
        <v>198</v>
      </c>
      <c r="C185" s="67"/>
      <c r="D185" s="47"/>
      <c r="E185" s="43"/>
      <c r="F185" s="43"/>
      <c r="G185" s="43"/>
      <c r="H185" s="43"/>
      <c r="I185" s="43"/>
      <c r="J185" s="43"/>
      <c r="K185" s="43"/>
      <c r="L185" s="43"/>
      <c r="M185" s="43"/>
      <c r="N185" s="44"/>
    </row>
    <row r="186" spans="2:14" ht="15" customHeight="1">
      <c r="B186" s="74" t="s">
        <v>200</v>
      </c>
      <c r="C186" s="39">
        <v>-0.11133953561468402</v>
      </c>
      <c r="D186" s="43">
        <v>0.90302472427535596</v>
      </c>
      <c r="E186" s="43">
        <v>0.748081002284404</v>
      </c>
      <c r="F186" s="43">
        <v>0.67953717613090403</v>
      </c>
      <c r="G186" s="43">
        <v>0.73305157857783998</v>
      </c>
      <c r="H186" s="43">
        <v>0.77133576762189604</v>
      </c>
      <c r="I186" s="43">
        <v>0.75036029734450305</v>
      </c>
      <c r="J186" s="43">
        <v>0.71793924361614003</v>
      </c>
      <c r="K186" s="43">
        <v>0.69470695720940501</v>
      </c>
      <c r="L186" s="43">
        <v>0.70929191727006902</v>
      </c>
      <c r="M186" s="43">
        <v>0.75660941104031199</v>
      </c>
      <c r="N186" s="44">
        <v>0.79168518866067195</v>
      </c>
    </row>
    <row r="187" spans="2:14" ht="15" customHeight="1">
      <c r="B187" s="76" t="s">
        <v>201</v>
      </c>
      <c r="C187" s="67"/>
      <c r="D187" s="47"/>
      <c r="E187" s="43"/>
      <c r="F187" s="43"/>
      <c r="G187" s="43"/>
      <c r="H187" s="43"/>
      <c r="I187" s="43"/>
      <c r="J187" s="43"/>
      <c r="K187" s="43"/>
      <c r="L187" s="43"/>
      <c r="M187" s="43"/>
      <c r="N187" s="44"/>
    </row>
    <row r="188" spans="2:14" ht="15" customHeight="1">
      <c r="B188" s="74" t="s">
        <v>202</v>
      </c>
      <c r="C188" s="39">
        <v>-0.10844377345969891</v>
      </c>
      <c r="D188" s="43">
        <v>0.87474552788524296</v>
      </c>
      <c r="E188" s="43">
        <v>0.83471295952692504</v>
      </c>
      <c r="F188" s="43">
        <v>0.727597697023743</v>
      </c>
      <c r="G188" s="43">
        <v>0.67237617373695002</v>
      </c>
      <c r="H188" s="43">
        <v>0.69008013751689501</v>
      </c>
      <c r="I188" s="43">
        <v>0.72267472012547396</v>
      </c>
      <c r="J188" s="43">
        <v>0.73925658987538101</v>
      </c>
      <c r="K188" s="43">
        <v>0.74451098492573298</v>
      </c>
      <c r="L188" s="43">
        <v>0.74308533823561296</v>
      </c>
      <c r="M188" s="43">
        <v>0.75067479781588498</v>
      </c>
      <c r="N188" s="44">
        <v>0.76630175442554405</v>
      </c>
    </row>
    <row r="189" spans="2:14" ht="15" customHeight="1">
      <c r="B189" s="76" t="s">
        <v>203</v>
      </c>
      <c r="C189" s="67"/>
      <c r="D189" s="47"/>
      <c r="E189" s="43"/>
      <c r="F189" s="43"/>
      <c r="G189" s="43"/>
      <c r="H189" s="43"/>
      <c r="I189" s="43"/>
      <c r="J189" s="43"/>
      <c r="K189" s="43"/>
      <c r="L189" s="43"/>
      <c r="M189" s="43"/>
      <c r="N189" s="44"/>
    </row>
    <row r="190" spans="2:14" ht="15" customHeight="1">
      <c r="B190" s="152" t="s">
        <v>204</v>
      </c>
      <c r="C190" s="67"/>
      <c r="D190" s="47"/>
      <c r="E190" s="43"/>
      <c r="F190" s="43"/>
      <c r="G190" s="43"/>
      <c r="H190" s="43"/>
      <c r="I190" s="43"/>
      <c r="J190" s="43"/>
      <c r="K190" s="43"/>
      <c r="L190" s="43"/>
      <c r="M190" s="43"/>
      <c r="N190" s="44"/>
    </row>
    <row r="191" spans="2:14" ht="15" customHeight="1">
      <c r="B191" s="74" t="s">
        <v>195</v>
      </c>
      <c r="C191" s="46">
        <v>-286.7179573010809</v>
      </c>
      <c r="D191" s="47">
        <v>1014.1022214454399</v>
      </c>
      <c r="E191" s="47">
        <v>932.337587039906</v>
      </c>
      <c r="F191" s="47">
        <v>926.17277508330494</v>
      </c>
      <c r="G191" s="47">
        <v>937.62974555998903</v>
      </c>
      <c r="H191" s="47">
        <v>915.59561544453402</v>
      </c>
      <c r="I191" s="47">
        <v>856.44110467553503</v>
      </c>
      <c r="J191" s="47">
        <v>795.3375384928629</v>
      </c>
      <c r="K191" s="47">
        <v>758.24452430639099</v>
      </c>
      <c r="L191" s="47">
        <v>746.30061796793007</v>
      </c>
      <c r="M191" s="47">
        <v>741.92936958710607</v>
      </c>
      <c r="N191" s="48">
        <v>727.38426414435901</v>
      </c>
    </row>
    <row r="192" spans="2:14" ht="15" customHeight="1">
      <c r="B192" s="77" t="s">
        <v>205</v>
      </c>
      <c r="C192" s="51">
        <v>4.352139084868023E-2</v>
      </c>
      <c r="D192" s="52">
        <v>0.76657627530273686</v>
      </c>
      <c r="E192" s="52">
        <v>0.77653125076201268</v>
      </c>
      <c r="F192" s="52">
        <v>0.8080778533597508</v>
      </c>
      <c r="G192" s="52">
        <v>0.82066237812989185</v>
      </c>
      <c r="H192" s="52">
        <v>0.80502891861707226</v>
      </c>
      <c r="I192" s="52">
        <v>0.79099570226179827</v>
      </c>
      <c r="J192" s="52">
        <v>0.79259752883567802</v>
      </c>
      <c r="K192" s="52">
        <v>0.80128473242380316</v>
      </c>
      <c r="L192" s="52">
        <v>0.8120975756441986</v>
      </c>
      <c r="M192" s="52">
        <v>0.81539749970832598</v>
      </c>
      <c r="N192" s="53">
        <v>0.8100976661514171</v>
      </c>
    </row>
    <row r="193" spans="2:14" ht="15" customHeight="1">
      <c r="B193" s="74" t="s">
        <v>197</v>
      </c>
      <c r="C193" s="46">
        <v>-38.901852517327995</v>
      </c>
      <c r="D193" s="47">
        <v>214.32505494441799</v>
      </c>
      <c r="E193" s="47">
        <v>227.426571721621</v>
      </c>
      <c r="F193" s="47">
        <v>249.913882241083</v>
      </c>
      <c r="G193" s="47">
        <v>237.72935740658698</v>
      </c>
      <c r="H193" s="47">
        <v>215.914666524403</v>
      </c>
      <c r="I193" s="47">
        <v>193.759015930565</v>
      </c>
      <c r="J193" s="47">
        <v>182.61754711926301</v>
      </c>
      <c r="K193" s="47">
        <v>183.91932777748002</v>
      </c>
      <c r="L193" s="47">
        <v>187.70006657572398</v>
      </c>
      <c r="M193" s="47">
        <v>184.64486495018599</v>
      </c>
      <c r="N193" s="48">
        <v>175.42320242708999</v>
      </c>
    </row>
    <row r="194" spans="2:14" ht="15" customHeight="1">
      <c r="B194" s="74" t="s">
        <v>199</v>
      </c>
      <c r="C194" s="46">
        <v>-67.303012854764972</v>
      </c>
      <c r="D194" s="47">
        <v>284.38994505371898</v>
      </c>
      <c r="E194" s="47">
        <v>253.88482815432198</v>
      </c>
      <c r="F194" s="47">
        <v>272.825697778316</v>
      </c>
      <c r="G194" s="47">
        <v>292.65123202090297</v>
      </c>
      <c r="H194" s="47">
        <v>277.68416205436398</v>
      </c>
      <c r="I194" s="47">
        <v>251.748402499962</v>
      </c>
      <c r="J194" s="47">
        <v>227.094506331069</v>
      </c>
      <c r="K194" s="47">
        <v>215.907250547237</v>
      </c>
      <c r="L194" s="47">
        <v>218.085945404494</v>
      </c>
      <c r="M194" s="47">
        <v>221.68909891360499</v>
      </c>
      <c r="N194" s="48">
        <v>217.086932198954</v>
      </c>
    </row>
    <row r="195" spans="2:14" ht="15" customHeight="1">
      <c r="B195" s="74" t="s">
        <v>200</v>
      </c>
      <c r="C195" s="46">
        <v>-98.334990015864008</v>
      </c>
      <c r="D195" s="47">
        <v>280.94132384430401</v>
      </c>
      <c r="E195" s="47">
        <v>229.969490214979</v>
      </c>
      <c r="F195" s="47">
        <v>209.85826843363398</v>
      </c>
      <c r="G195" s="47">
        <v>227.49138825928199</v>
      </c>
      <c r="H195" s="47">
        <v>238.318280987706</v>
      </c>
      <c r="I195" s="47">
        <v>224.591483854129</v>
      </c>
      <c r="J195" s="47">
        <v>204.35265400684901</v>
      </c>
      <c r="K195" s="47">
        <v>186.361575215377</v>
      </c>
      <c r="L195" s="47">
        <v>178.98048248466199</v>
      </c>
      <c r="M195" s="47">
        <v>180.941055687057</v>
      </c>
      <c r="N195" s="48">
        <v>182.60633382844</v>
      </c>
    </row>
    <row r="196" spans="2:14" ht="15" customHeight="1">
      <c r="B196" s="74" t="s">
        <v>202</v>
      </c>
      <c r="C196" s="46">
        <v>-82.178101913121992</v>
      </c>
      <c r="D196" s="47">
        <v>234.44589760299601</v>
      </c>
      <c r="E196" s="47">
        <v>221.05669694898398</v>
      </c>
      <c r="F196" s="47">
        <v>193.57492663027099</v>
      </c>
      <c r="G196" s="47">
        <v>179.75776787321701</v>
      </c>
      <c r="H196" s="47">
        <v>183.67850587806001</v>
      </c>
      <c r="I196" s="47">
        <v>186.34220239088</v>
      </c>
      <c r="J196" s="47">
        <v>181.272831035683</v>
      </c>
      <c r="K196" s="47">
        <v>172.05637076629799</v>
      </c>
      <c r="L196" s="47">
        <v>161.53412350304899</v>
      </c>
      <c r="M196" s="47">
        <v>154.654350036257</v>
      </c>
      <c r="N196" s="48">
        <v>152.26779568987402</v>
      </c>
    </row>
    <row r="197" spans="2:14" ht="15" customHeight="1">
      <c r="B197" s="78" t="s">
        <v>206</v>
      </c>
      <c r="C197" s="46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8"/>
    </row>
    <row r="198" spans="2:14" ht="15" customHeight="1">
      <c r="B198" s="74" t="s">
        <v>195</v>
      </c>
      <c r="C198" s="46">
        <v>-17.6020891762155</v>
      </c>
      <c r="D198" s="47">
        <v>62.521846761080695</v>
      </c>
      <c r="E198" s="47">
        <v>56.984536716634899</v>
      </c>
      <c r="F198" s="47">
        <v>56.865295204625397</v>
      </c>
      <c r="G198" s="47">
        <v>58.109571990917594</v>
      </c>
      <c r="H198" s="47">
        <v>56.761078901794598</v>
      </c>
      <c r="I198" s="47">
        <v>52.9033212779742</v>
      </c>
      <c r="J198" s="47">
        <v>48.922983567240102</v>
      </c>
      <c r="K198" s="47">
        <v>46.533619269656704</v>
      </c>
      <c r="L198" s="47">
        <v>45.881522402721401</v>
      </c>
      <c r="M198" s="47">
        <v>45.761804378978205</v>
      </c>
      <c r="N198" s="48">
        <v>44.919757584865195</v>
      </c>
    </row>
    <row r="199" spans="2:14" ht="15" customHeight="1">
      <c r="B199" s="74" t="s">
        <v>197</v>
      </c>
      <c r="C199" s="46">
        <v>-2.1365468095353819</v>
      </c>
      <c r="D199" s="47">
        <v>11.7710464338692</v>
      </c>
      <c r="E199" s="47">
        <v>12.490600955287901</v>
      </c>
      <c r="F199" s="47">
        <v>13.725637038055201</v>
      </c>
      <c r="G199" s="47">
        <v>13.0564450593634</v>
      </c>
      <c r="H199" s="47">
        <v>11.8583502338131</v>
      </c>
      <c r="I199" s="47">
        <v>10.6415294007085</v>
      </c>
      <c r="J199" s="47">
        <v>10.029623588980799</v>
      </c>
      <c r="K199" s="47">
        <v>10.1011192924512</v>
      </c>
      <c r="L199" s="47">
        <v>10.308763013620501</v>
      </c>
      <c r="M199" s="47">
        <v>10.140966858344299</v>
      </c>
      <c r="N199" s="48">
        <v>9.6344996243338183</v>
      </c>
    </row>
    <row r="200" spans="2:14" ht="15" customHeight="1">
      <c r="B200" s="74" t="s">
        <v>199</v>
      </c>
      <c r="C200" s="46">
        <v>-4.8099918871426031</v>
      </c>
      <c r="D200" s="47">
        <v>20.324696777619703</v>
      </c>
      <c r="E200" s="47">
        <v>18.144566073529699</v>
      </c>
      <c r="F200" s="47">
        <v>19.498226561559299</v>
      </c>
      <c r="G200" s="47">
        <v>20.915111999821796</v>
      </c>
      <c r="H200" s="47">
        <v>19.845449854552001</v>
      </c>
      <c r="I200" s="47">
        <v>17.991880634511798</v>
      </c>
      <c r="J200" s="47">
        <v>16.229923249116201</v>
      </c>
      <c r="K200" s="47">
        <v>15.430395749868199</v>
      </c>
      <c r="L200" s="47">
        <v>15.5861020718212</v>
      </c>
      <c r="M200" s="47">
        <v>15.843611184887999</v>
      </c>
      <c r="N200" s="48">
        <v>15.5147048904771</v>
      </c>
    </row>
    <row r="201" spans="2:14" ht="15" customHeight="1">
      <c r="B201" s="74" t="s">
        <v>200</v>
      </c>
      <c r="C201" s="46">
        <v>-6.5855498358062992</v>
      </c>
      <c r="D201" s="47">
        <v>18.814799175914899</v>
      </c>
      <c r="E201" s="47">
        <v>15.4011866811743</v>
      </c>
      <c r="F201" s="47">
        <v>14.054326796624201</v>
      </c>
      <c r="G201" s="47">
        <v>15.235226793195199</v>
      </c>
      <c r="H201" s="47">
        <v>15.960309915880901</v>
      </c>
      <c r="I201" s="47">
        <v>15.041018556878401</v>
      </c>
      <c r="J201" s="47">
        <v>13.685612688060301</v>
      </c>
      <c r="K201" s="47">
        <v>12.480739977318802</v>
      </c>
      <c r="L201" s="47">
        <v>11.986424027187701</v>
      </c>
      <c r="M201" s="47">
        <v>12.1177247221797</v>
      </c>
      <c r="N201" s="48">
        <v>12.2292493401086</v>
      </c>
    </row>
    <row r="202" spans="2:14" ht="15" customHeight="1">
      <c r="B202" s="74" t="s">
        <v>202</v>
      </c>
      <c r="C202" s="46">
        <v>-4.0700006437310305</v>
      </c>
      <c r="D202" s="47">
        <v>11.6113043736768</v>
      </c>
      <c r="E202" s="47">
        <v>10.948183006642999</v>
      </c>
      <c r="F202" s="47">
        <v>9.5871048083867603</v>
      </c>
      <c r="G202" s="47">
        <v>8.9027881385371899</v>
      </c>
      <c r="H202" s="47">
        <v>9.0969688975486811</v>
      </c>
      <c r="I202" s="47">
        <v>9.2288926858754099</v>
      </c>
      <c r="J202" s="47">
        <v>8.9778240410827497</v>
      </c>
      <c r="K202" s="47">
        <v>8.5213642500185109</v>
      </c>
      <c r="L202" s="47">
        <v>8.000233290092071</v>
      </c>
      <c r="M202" s="47">
        <v>7.6595016135662597</v>
      </c>
      <c r="N202" s="48">
        <v>7.5413037299457697</v>
      </c>
    </row>
    <row r="203" spans="2:14" ht="15" customHeight="1">
      <c r="B203" s="34" t="s">
        <v>207</v>
      </c>
      <c r="C203" s="35" t="s">
        <v>53</v>
      </c>
      <c r="D203" s="36">
        <v>2010</v>
      </c>
      <c r="E203" s="37">
        <v>2015</v>
      </c>
      <c r="F203" s="37">
        <v>2020</v>
      </c>
      <c r="G203" s="37">
        <v>2025</v>
      </c>
      <c r="H203" s="37">
        <v>2030</v>
      </c>
      <c r="I203" s="37">
        <v>2035</v>
      </c>
      <c r="J203" s="37">
        <v>2040</v>
      </c>
      <c r="K203" s="37">
        <v>2045</v>
      </c>
      <c r="L203" s="37">
        <v>2050</v>
      </c>
      <c r="M203" s="37">
        <v>2055</v>
      </c>
      <c r="N203" s="38">
        <v>2060</v>
      </c>
    </row>
    <row r="204" spans="2:14" ht="15" customHeight="1">
      <c r="B204" s="74" t="s">
        <v>195</v>
      </c>
      <c r="C204" s="39">
        <v>3.3288860224540251E-2</v>
      </c>
      <c r="D204" s="43">
        <v>0</v>
      </c>
      <c r="E204" s="43">
        <v>0</v>
      </c>
      <c r="F204" s="43">
        <v>7.2304513727798891E-3</v>
      </c>
      <c r="G204" s="43">
        <v>-2.0238285562769853E-2</v>
      </c>
      <c r="H204" s="43">
        <v>3.829375755497999E-2</v>
      </c>
      <c r="I204" s="43">
        <v>0.10745185257140966</v>
      </c>
      <c r="J204" s="43">
        <v>0.11422466843053014</v>
      </c>
      <c r="K204" s="43">
        <v>7.2335293092840036E-2</v>
      </c>
      <c r="L204" s="43">
        <v>2.339403490707026E-2</v>
      </c>
      <c r="M204" s="43">
        <v>8.5855296485100041E-3</v>
      </c>
      <c r="N204" s="44">
        <v>3.3288860224540251E-2</v>
      </c>
    </row>
    <row r="205" spans="2:14" ht="15" customHeight="1">
      <c r="B205" s="34" t="s">
        <v>208</v>
      </c>
      <c r="C205" s="35" t="s">
        <v>53</v>
      </c>
      <c r="D205" s="36">
        <v>2010</v>
      </c>
      <c r="E205" s="37">
        <v>2015</v>
      </c>
      <c r="F205" s="37">
        <v>2020</v>
      </c>
      <c r="G205" s="37">
        <v>2025</v>
      </c>
      <c r="H205" s="37">
        <v>2030</v>
      </c>
      <c r="I205" s="37">
        <v>2035</v>
      </c>
      <c r="J205" s="37">
        <v>2040</v>
      </c>
      <c r="K205" s="37">
        <v>2045</v>
      </c>
      <c r="L205" s="37">
        <v>2050</v>
      </c>
      <c r="M205" s="37">
        <v>2055</v>
      </c>
      <c r="N205" s="38">
        <v>2060</v>
      </c>
    </row>
    <row r="206" spans="2:14" ht="15" customHeight="1">
      <c r="B206" s="74" t="s">
        <v>195</v>
      </c>
      <c r="C206" s="39">
        <v>0.51298334308560012</v>
      </c>
      <c r="D206" s="43">
        <v>6.9110856846169799E-2</v>
      </c>
      <c r="E206" s="43">
        <v>0.36830836461630989</v>
      </c>
      <c r="F206" s="43">
        <v>0.53908517605592987</v>
      </c>
      <c r="G206" s="43">
        <v>0.51129303674876025</v>
      </c>
      <c r="H206" s="43">
        <v>0.53578044604898034</v>
      </c>
      <c r="I206" s="43">
        <v>0.55427565914077981</v>
      </c>
      <c r="J206" s="43">
        <v>0.5590017289056699</v>
      </c>
      <c r="K206" s="43">
        <v>0.55800384206450993</v>
      </c>
      <c r="L206" s="43">
        <v>0.55765534578401033</v>
      </c>
      <c r="M206" s="43">
        <v>0.56785179091826032</v>
      </c>
      <c r="N206" s="44">
        <v>0.58209419993176992</v>
      </c>
    </row>
    <row r="207" spans="2:14" ht="15" customHeight="1">
      <c r="B207" s="58"/>
      <c r="C207" s="59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1"/>
    </row>
    <row r="208" spans="2:14" ht="15" customHeight="1">
      <c r="B208" s="230" t="s">
        <v>209</v>
      </c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2"/>
    </row>
    <row r="209" spans="2:14" ht="15" customHeight="1">
      <c r="B209" s="58"/>
      <c r="C209" s="59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1"/>
    </row>
    <row r="210" spans="2:14" ht="15" customHeight="1">
      <c r="B210" s="34" t="s">
        <v>210</v>
      </c>
      <c r="C210" s="35" t="s">
        <v>53</v>
      </c>
      <c r="D210" s="36">
        <v>2010</v>
      </c>
      <c r="E210" s="37">
        <v>2015</v>
      </c>
      <c r="F210" s="37">
        <v>2020</v>
      </c>
      <c r="G210" s="37">
        <v>2025</v>
      </c>
      <c r="H210" s="37">
        <v>2030</v>
      </c>
      <c r="I210" s="37">
        <v>2035</v>
      </c>
      <c r="J210" s="37">
        <v>2040</v>
      </c>
      <c r="K210" s="37">
        <v>2045</v>
      </c>
      <c r="L210" s="37">
        <v>2050</v>
      </c>
      <c r="M210" s="37">
        <v>2055</v>
      </c>
      <c r="N210" s="38">
        <v>2060</v>
      </c>
    </row>
    <row r="211" spans="2:14" ht="15" customHeight="1">
      <c r="B211" s="79" t="s">
        <v>211</v>
      </c>
      <c r="C211" s="39">
        <v>-0.1361353887555691</v>
      </c>
      <c r="D211" s="43">
        <v>0.23</v>
      </c>
      <c r="E211" s="43">
        <v>0.170138018575405</v>
      </c>
      <c r="F211" s="43">
        <v>0.14597164381310301</v>
      </c>
      <c r="G211" s="43">
        <v>0.12636927397379599</v>
      </c>
      <c r="H211" s="43">
        <v>0.114304245752494</v>
      </c>
      <c r="I211" s="43">
        <v>0.10674696082910801</v>
      </c>
      <c r="J211" s="43">
        <v>0.10198065543594199</v>
      </c>
      <c r="K211" s="43">
        <v>9.8958518085975597E-2</v>
      </c>
      <c r="L211" s="43">
        <v>9.7037477412330805E-2</v>
      </c>
      <c r="M211" s="43">
        <v>9.58345941711648E-2</v>
      </c>
      <c r="N211" s="44">
        <v>9.3864611244430907E-2</v>
      </c>
    </row>
    <row r="212" spans="2:14" ht="15" customHeight="1">
      <c r="B212" s="80" t="s">
        <v>212</v>
      </c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2"/>
    </row>
    <row r="213" spans="2:14" ht="15" customHeight="1">
      <c r="B213" s="319" t="s">
        <v>213</v>
      </c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9"/>
    </row>
    <row r="214" spans="2:14" ht="15" customHeight="1">
      <c r="B214" s="319" t="s">
        <v>214</v>
      </c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9"/>
    </row>
    <row r="215" spans="2:14" ht="15" customHeight="1">
      <c r="B215" s="319" t="s">
        <v>215</v>
      </c>
      <c r="C215" s="228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9"/>
    </row>
    <row r="216" spans="2:14" ht="15" customHeight="1">
      <c r="B216" s="319" t="s">
        <v>216</v>
      </c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9"/>
    </row>
    <row r="217" spans="2:14" ht="15" customHeight="1">
      <c r="B217" s="319" t="s">
        <v>217</v>
      </c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9"/>
    </row>
    <row r="218" spans="2:14" ht="15" customHeight="1">
      <c r="B218" s="319" t="s">
        <v>218</v>
      </c>
      <c r="C218" s="228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9"/>
    </row>
    <row r="219" spans="2:14" ht="15" customHeight="1">
      <c r="B219" s="319" t="s">
        <v>219</v>
      </c>
      <c r="C219" s="228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9"/>
    </row>
    <row r="220" spans="2:14" ht="15" customHeight="1">
      <c r="B220" s="319" t="s">
        <v>220</v>
      </c>
      <c r="C220" s="228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9"/>
    </row>
    <row r="221" spans="2:14" ht="15" customHeight="1">
      <c r="B221" s="224" t="s">
        <v>221</v>
      </c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225"/>
      <c r="N221" s="226"/>
    </row>
  </sheetData>
  <mergeCells count="19">
    <mergeCell ref="B214:N214"/>
    <mergeCell ref="D3:N3"/>
    <mergeCell ref="B4:N4"/>
    <mergeCell ref="D5:M5"/>
    <mergeCell ref="D78:N78"/>
    <mergeCell ref="B79:N79"/>
    <mergeCell ref="B132:N132"/>
    <mergeCell ref="D147:N147"/>
    <mergeCell ref="B148:N148"/>
    <mergeCell ref="B177:N177"/>
    <mergeCell ref="B208:N208"/>
    <mergeCell ref="B213:N213"/>
    <mergeCell ref="B221:N221"/>
    <mergeCell ref="B215:N215"/>
    <mergeCell ref="B216:N216"/>
    <mergeCell ref="B217:N217"/>
    <mergeCell ref="B218:N218"/>
    <mergeCell ref="B219:N219"/>
    <mergeCell ref="B220:N220"/>
  </mergeCells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4.25" customHeight="1"/>
  <cols>
    <col min="1" max="1" width="3.7109375" style="186" hidden="1" customWidth="1"/>
    <col min="2" max="2" width="44.7109375" style="186" customWidth="1"/>
    <col min="3" max="9" width="12.7109375" style="186" customWidth="1"/>
    <col min="10" max="15" width="7.7109375" style="186" customWidth="1"/>
    <col min="16" max="256" width="9.140625" style="186"/>
    <col min="257" max="257" width="3.7109375" style="186" customWidth="1"/>
    <col min="258" max="258" width="44.7109375" style="186" customWidth="1"/>
    <col min="259" max="265" width="12.7109375" style="186" customWidth="1"/>
    <col min="266" max="271" width="7.7109375" style="186" customWidth="1"/>
    <col min="272" max="512" width="9.140625" style="186"/>
    <col min="513" max="513" width="3.7109375" style="186" customWidth="1"/>
    <col min="514" max="514" width="44.7109375" style="186" customWidth="1"/>
    <col min="515" max="521" width="12.7109375" style="186" customWidth="1"/>
    <col min="522" max="527" width="7.7109375" style="186" customWidth="1"/>
    <col min="528" max="768" width="9.140625" style="186"/>
    <col min="769" max="769" width="3.7109375" style="186" customWidth="1"/>
    <col min="770" max="770" width="44.7109375" style="186" customWidth="1"/>
    <col min="771" max="777" width="12.7109375" style="186" customWidth="1"/>
    <col min="778" max="783" width="7.7109375" style="186" customWidth="1"/>
    <col min="784" max="1024" width="9.140625" style="186"/>
    <col min="1025" max="1025" width="3.7109375" style="186" customWidth="1"/>
    <col min="1026" max="1026" width="44.7109375" style="186" customWidth="1"/>
    <col min="1027" max="1033" width="12.7109375" style="186" customWidth="1"/>
    <col min="1034" max="1039" width="7.7109375" style="186" customWidth="1"/>
    <col min="1040" max="1280" width="9.140625" style="186"/>
    <col min="1281" max="1281" width="3.7109375" style="186" customWidth="1"/>
    <col min="1282" max="1282" width="44.7109375" style="186" customWidth="1"/>
    <col min="1283" max="1289" width="12.7109375" style="186" customWidth="1"/>
    <col min="1290" max="1295" width="7.7109375" style="186" customWidth="1"/>
    <col min="1296" max="1536" width="9.140625" style="186"/>
    <col min="1537" max="1537" width="3.7109375" style="186" customWidth="1"/>
    <col min="1538" max="1538" width="44.7109375" style="186" customWidth="1"/>
    <col min="1539" max="1545" width="12.7109375" style="186" customWidth="1"/>
    <col min="1546" max="1551" width="7.7109375" style="186" customWidth="1"/>
    <col min="1552" max="1792" width="9.140625" style="186"/>
    <col min="1793" max="1793" width="3.7109375" style="186" customWidth="1"/>
    <col min="1794" max="1794" width="44.7109375" style="186" customWidth="1"/>
    <col min="1795" max="1801" width="12.7109375" style="186" customWidth="1"/>
    <col min="1802" max="1807" width="7.7109375" style="186" customWidth="1"/>
    <col min="1808" max="2048" width="9.140625" style="186"/>
    <col min="2049" max="2049" width="3.7109375" style="186" customWidth="1"/>
    <col min="2050" max="2050" width="44.7109375" style="186" customWidth="1"/>
    <col min="2051" max="2057" width="12.7109375" style="186" customWidth="1"/>
    <col min="2058" max="2063" width="7.7109375" style="186" customWidth="1"/>
    <col min="2064" max="2304" width="9.140625" style="186"/>
    <col min="2305" max="2305" width="3.7109375" style="186" customWidth="1"/>
    <col min="2306" max="2306" width="44.7109375" style="186" customWidth="1"/>
    <col min="2307" max="2313" width="12.7109375" style="186" customWidth="1"/>
    <col min="2314" max="2319" width="7.7109375" style="186" customWidth="1"/>
    <col min="2320" max="2560" width="9.140625" style="186"/>
    <col min="2561" max="2561" width="3.7109375" style="186" customWidth="1"/>
    <col min="2562" max="2562" width="44.7109375" style="186" customWidth="1"/>
    <col min="2563" max="2569" width="12.7109375" style="186" customWidth="1"/>
    <col min="2570" max="2575" width="7.7109375" style="186" customWidth="1"/>
    <col min="2576" max="2816" width="9.140625" style="186"/>
    <col min="2817" max="2817" width="3.7109375" style="186" customWidth="1"/>
    <col min="2818" max="2818" width="44.7109375" style="186" customWidth="1"/>
    <col min="2819" max="2825" width="12.7109375" style="186" customWidth="1"/>
    <col min="2826" max="2831" width="7.7109375" style="186" customWidth="1"/>
    <col min="2832" max="3072" width="9.140625" style="186"/>
    <col min="3073" max="3073" width="3.7109375" style="186" customWidth="1"/>
    <col min="3074" max="3074" width="44.7109375" style="186" customWidth="1"/>
    <col min="3075" max="3081" width="12.7109375" style="186" customWidth="1"/>
    <col min="3082" max="3087" width="7.7109375" style="186" customWidth="1"/>
    <col min="3088" max="3328" width="9.140625" style="186"/>
    <col min="3329" max="3329" width="3.7109375" style="186" customWidth="1"/>
    <col min="3330" max="3330" width="44.7109375" style="186" customWidth="1"/>
    <col min="3331" max="3337" width="12.7109375" style="186" customWidth="1"/>
    <col min="3338" max="3343" width="7.7109375" style="186" customWidth="1"/>
    <col min="3344" max="3584" width="9.140625" style="186"/>
    <col min="3585" max="3585" width="3.7109375" style="186" customWidth="1"/>
    <col min="3586" max="3586" width="44.7109375" style="186" customWidth="1"/>
    <col min="3587" max="3593" width="12.7109375" style="186" customWidth="1"/>
    <col min="3594" max="3599" width="7.7109375" style="186" customWidth="1"/>
    <col min="3600" max="3840" width="9.140625" style="186"/>
    <col min="3841" max="3841" width="3.7109375" style="186" customWidth="1"/>
    <col min="3842" max="3842" width="44.7109375" style="186" customWidth="1"/>
    <col min="3843" max="3849" width="12.7109375" style="186" customWidth="1"/>
    <col min="3850" max="3855" width="7.7109375" style="186" customWidth="1"/>
    <col min="3856" max="4096" width="9.140625" style="186"/>
    <col min="4097" max="4097" width="3.7109375" style="186" customWidth="1"/>
    <col min="4098" max="4098" width="44.7109375" style="186" customWidth="1"/>
    <col min="4099" max="4105" width="12.7109375" style="186" customWidth="1"/>
    <col min="4106" max="4111" width="7.7109375" style="186" customWidth="1"/>
    <col min="4112" max="4352" width="9.140625" style="186"/>
    <col min="4353" max="4353" width="3.7109375" style="186" customWidth="1"/>
    <col min="4354" max="4354" width="44.7109375" style="186" customWidth="1"/>
    <col min="4355" max="4361" width="12.7109375" style="186" customWidth="1"/>
    <col min="4362" max="4367" width="7.7109375" style="186" customWidth="1"/>
    <col min="4368" max="4608" width="9.140625" style="186"/>
    <col min="4609" max="4609" width="3.7109375" style="186" customWidth="1"/>
    <col min="4610" max="4610" width="44.7109375" style="186" customWidth="1"/>
    <col min="4611" max="4617" width="12.7109375" style="186" customWidth="1"/>
    <col min="4618" max="4623" width="7.7109375" style="186" customWidth="1"/>
    <col min="4624" max="4864" width="9.140625" style="186"/>
    <col min="4865" max="4865" width="3.7109375" style="186" customWidth="1"/>
    <col min="4866" max="4866" width="44.7109375" style="186" customWidth="1"/>
    <col min="4867" max="4873" width="12.7109375" style="186" customWidth="1"/>
    <col min="4874" max="4879" width="7.7109375" style="186" customWidth="1"/>
    <col min="4880" max="5120" width="9.140625" style="186"/>
    <col min="5121" max="5121" width="3.7109375" style="186" customWidth="1"/>
    <col min="5122" max="5122" width="44.7109375" style="186" customWidth="1"/>
    <col min="5123" max="5129" width="12.7109375" style="186" customWidth="1"/>
    <col min="5130" max="5135" width="7.7109375" style="186" customWidth="1"/>
    <col min="5136" max="5376" width="9.140625" style="186"/>
    <col min="5377" max="5377" width="3.7109375" style="186" customWidth="1"/>
    <col min="5378" max="5378" width="44.7109375" style="186" customWidth="1"/>
    <col min="5379" max="5385" width="12.7109375" style="186" customWidth="1"/>
    <col min="5386" max="5391" width="7.7109375" style="186" customWidth="1"/>
    <col min="5392" max="5632" width="9.140625" style="186"/>
    <col min="5633" max="5633" width="3.7109375" style="186" customWidth="1"/>
    <col min="5634" max="5634" width="44.7109375" style="186" customWidth="1"/>
    <col min="5635" max="5641" width="12.7109375" style="186" customWidth="1"/>
    <col min="5642" max="5647" width="7.7109375" style="186" customWidth="1"/>
    <col min="5648" max="5888" width="9.140625" style="186"/>
    <col min="5889" max="5889" width="3.7109375" style="186" customWidth="1"/>
    <col min="5890" max="5890" width="44.7109375" style="186" customWidth="1"/>
    <col min="5891" max="5897" width="12.7109375" style="186" customWidth="1"/>
    <col min="5898" max="5903" width="7.7109375" style="186" customWidth="1"/>
    <col min="5904" max="6144" width="9.140625" style="186"/>
    <col min="6145" max="6145" width="3.7109375" style="186" customWidth="1"/>
    <col min="6146" max="6146" width="44.7109375" style="186" customWidth="1"/>
    <col min="6147" max="6153" width="12.7109375" style="186" customWidth="1"/>
    <col min="6154" max="6159" width="7.7109375" style="186" customWidth="1"/>
    <col min="6160" max="6400" width="9.140625" style="186"/>
    <col min="6401" max="6401" width="3.7109375" style="186" customWidth="1"/>
    <col min="6402" max="6402" width="44.7109375" style="186" customWidth="1"/>
    <col min="6403" max="6409" width="12.7109375" style="186" customWidth="1"/>
    <col min="6410" max="6415" width="7.7109375" style="186" customWidth="1"/>
    <col min="6416" max="6656" width="9.140625" style="186"/>
    <col min="6657" max="6657" width="3.7109375" style="186" customWidth="1"/>
    <col min="6658" max="6658" width="44.7109375" style="186" customWidth="1"/>
    <col min="6659" max="6665" width="12.7109375" style="186" customWidth="1"/>
    <col min="6666" max="6671" width="7.7109375" style="186" customWidth="1"/>
    <col min="6672" max="6912" width="9.140625" style="186"/>
    <col min="6913" max="6913" width="3.7109375" style="186" customWidth="1"/>
    <col min="6914" max="6914" width="44.7109375" style="186" customWidth="1"/>
    <col min="6915" max="6921" width="12.7109375" style="186" customWidth="1"/>
    <col min="6922" max="6927" width="7.7109375" style="186" customWidth="1"/>
    <col min="6928" max="7168" width="9.140625" style="186"/>
    <col min="7169" max="7169" width="3.7109375" style="186" customWidth="1"/>
    <col min="7170" max="7170" width="44.7109375" style="186" customWidth="1"/>
    <col min="7171" max="7177" width="12.7109375" style="186" customWidth="1"/>
    <col min="7178" max="7183" width="7.7109375" style="186" customWidth="1"/>
    <col min="7184" max="7424" width="9.140625" style="186"/>
    <col min="7425" max="7425" width="3.7109375" style="186" customWidth="1"/>
    <col min="7426" max="7426" width="44.7109375" style="186" customWidth="1"/>
    <col min="7427" max="7433" width="12.7109375" style="186" customWidth="1"/>
    <col min="7434" max="7439" width="7.7109375" style="186" customWidth="1"/>
    <col min="7440" max="7680" width="9.140625" style="186"/>
    <col min="7681" max="7681" width="3.7109375" style="186" customWidth="1"/>
    <col min="7682" max="7682" width="44.7109375" style="186" customWidth="1"/>
    <col min="7683" max="7689" width="12.7109375" style="186" customWidth="1"/>
    <col min="7690" max="7695" width="7.7109375" style="186" customWidth="1"/>
    <col min="7696" max="7936" width="9.140625" style="186"/>
    <col min="7937" max="7937" width="3.7109375" style="186" customWidth="1"/>
    <col min="7938" max="7938" width="44.7109375" style="186" customWidth="1"/>
    <col min="7939" max="7945" width="12.7109375" style="186" customWidth="1"/>
    <col min="7946" max="7951" width="7.7109375" style="186" customWidth="1"/>
    <col min="7952" max="8192" width="9.140625" style="186"/>
    <col min="8193" max="8193" width="3.7109375" style="186" customWidth="1"/>
    <col min="8194" max="8194" width="44.7109375" style="186" customWidth="1"/>
    <col min="8195" max="8201" width="12.7109375" style="186" customWidth="1"/>
    <col min="8202" max="8207" width="7.7109375" style="186" customWidth="1"/>
    <col min="8208" max="8448" width="9.140625" style="186"/>
    <col min="8449" max="8449" width="3.7109375" style="186" customWidth="1"/>
    <col min="8450" max="8450" width="44.7109375" style="186" customWidth="1"/>
    <col min="8451" max="8457" width="12.7109375" style="186" customWidth="1"/>
    <col min="8458" max="8463" width="7.7109375" style="186" customWidth="1"/>
    <col min="8464" max="8704" width="9.140625" style="186"/>
    <col min="8705" max="8705" width="3.7109375" style="186" customWidth="1"/>
    <col min="8706" max="8706" width="44.7109375" style="186" customWidth="1"/>
    <col min="8707" max="8713" width="12.7109375" style="186" customWidth="1"/>
    <col min="8714" max="8719" width="7.7109375" style="186" customWidth="1"/>
    <col min="8720" max="8960" width="9.140625" style="186"/>
    <col min="8961" max="8961" width="3.7109375" style="186" customWidth="1"/>
    <col min="8962" max="8962" width="44.7109375" style="186" customWidth="1"/>
    <col min="8963" max="8969" width="12.7109375" style="186" customWidth="1"/>
    <col min="8970" max="8975" width="7.7109375" style="186" customWidth="1"/>
    <col min="8976" max="9216" width="9.140625" style="186"/>
    <col min="9217" max="9217" width="3.7109375" style="186" customWidth="1"/>
    <col min="9218" max="9218" width="44.7109375" style="186" customWidth="1"/>
    <col min="9219" max="9225" width="12.7109375" style="186" customWidth="1"/>
    <col min="9226" max="9231" width="7.7109375" style="186" customWidth="1"/>
    <col min="9232" max="9472" width="9.140625" style="186"/>
    <col min="9473" max="9473" width="3.7109375" style="186" customWidth="1"/>
    <col min="9474" max="9474" width="44.7109375" style="186" customWidth="1"/>
    <col min="9475" max="9481" width="12.7109375" style="186" customWidth="1"/>
    <col min="9482" max="9487" width="7.7109375" style="186" customWidth="1"/>
    <col min="9488" max="9728" width="9.140625" style="186"/>
    <col min="9729" max="9729" width="3.7109375" style="186" customWidth="1"/>
    <col min="9730" max="9730" width="44.7109375" style="186" customWidth="1"/>
    <col min="9731" max="9737" width="12.7109375" style="186" customWidth="1"/>
    <col min="9738" max="9743" width="7.7109375" style="186" customWidth="1"/>
    <col min="9744" max="9984" width="9.140625" style="186"/>
    <col min="9985" max="9985" width="3.7109375" style="186" customWidth="1"/>
    <col min="9986" max="9986" width="44.7109375" style="186" customWidth="1"/>
    <col min="9987" max="9993" width="12.7109375" style="186" customWidth="1"/>
    <col min="9994" max="9999" width="7.7109375" style="186" customWidth="1"/>
    <col min="10000" max="10240" width="9.140625" style="186"/>
    <col min="10241" max="10241" width="3.7109375" style="186" customWidth="1"/>
    <col min="10242" max="10242" width="44.7109375" style="186" customWidth="1"/>
    <col min="10243" max="10249" width="12.7109375" style="186" customWidth="1"/>
    <col min="10250" max="10255" width="7.7109375" style="186" customWidth="1"/>
    <col min="10256" max="10496" width="9.140625" style="186"/>
    <col min="10497" max="10497" width="3.7109375" style="186" customWidth="1"/>
    <col min="10498" max="10498" width="44.7109375" style="186" customWidth="1"/>
    <col min="10499" max="10505" width="12.7109375" style="186" customWidth="1"/>
    <col min="10506" max="10511" width="7.7109375" style="186" customWidth="1"/>
    <col min="10512" max="10752" width="9.140625" style="186"/>
    <col min="10753" max="10753" width="3.7109375" style="186" customWidth="1"/>
    <col min="10754" max="10754" width="44.7109375" style="186" customWidth="1"/>
    <col min="10755" max="10761" width="12.7109375" style="186" customWidth="1"/>
    <col min="10762" max="10767" width="7.7109375" style="186" customWidth="1"/>
    <col min="10768" max="11008" width="9.140625" style="186"/>
    <col min="11009" max="11009" width="3.7109375" style="186" customWidth="1"/>
    <col min="11010" max="11010" width="44.7109375" style="186" customWidth="1"/>
    <col min="11011" max="11017" width="12.7109375" style="186" customWidth="1"/>
    <col min="11018" max="11023" width="7.7109375" style="186" customWidth="1"/>
    <col min="11024" max="11264" width="9.140625" style="186"/>
    <col min="11265" max="11265" width="3.7109375" style="186" customWidth="1"/>
    <col min="11266" max="11266" width="44.7109375" style="186" customWidth="1"/>
    <col min="11267" max="11273" width="12.7109375" style="186" customWidth="1"/>
    <col min="11274" max="11279" width="7.7109375" style="186" customWidth="1"/>
    <col min="11280" max="11520" width="9.140625" style="186"/>
    <col min="11521" max="11521" width="3.7109375" style="186" customWidth="1"/>
    <col min="11522" max="11522" width="44.7109375" style="186" customWidth="1"/>
    <col min="11523" max="11529" width="12.7109375" style="186" customWidth="1"/>
    <col min="11530" max="11535" width="7.7109375" style="186" customWidth="1"/>
    <col min="11536" max="11776" width="9.140625" style="186"/>
    <col min="11777" max="11777" width="3.7109375" style="186" customWidth="1"/>
    <col min="11778" max="11778" width="44.7109375" style="186" customWidth="1"/>
    <col min="11779" max="11785" width="12.7109375" style="186" customWidth="1"/>
    <col min="11786" max="11791" width="7.7109375" style="186" customWidth="1"/>
    <col min="11792" max="12032" width="9.140625" style="186"/>
    <col min="12033" max="12033" width="3.7109375" style="186" customWidth="1"/>
    <col min="12034" max="12034" width="44.7109375" style="186" customWidth="1"/>
    <col min="12035" max="12041" width="12.7109375" style="186" customWidth="1"/>
    <col min="12042" max="12047" width="7.7109375" style="186" customWidth="1"/>
    <col min="12048" max="12288" width="9.140625" style="186"/>
    <col min="12289" max="12289" width="3.7109375" style="186" customWidth="1"/>
    <col min="12290" max="12290" width="44.7109375" style="186" customWidth="1"/>
    <col min="12291" max="12297" width="12.7109375" style="186" customWidth="1"/>
    <col min="12298" max="12303" width="7.7109375" style="186" customWidth="1"/>
    <col min="12304" max="12544" width="9.140625" style="186"/>
    <col min="12545" max="12545" width="3.7109375" style="186" customWidth="1"/>
    <col min="12546" max="12546" width="44.7109375" style="186" customWidth="1"/>
    <col min="12547" max="12553" width="12.7109375" style="186" customWidth="1"/>
    <col min="12554" max="12559" width="7.7109375" style="186" customWidth="1"/>
    <col min="12560" max="12800" width="9.140625" style="186"/>
    <col min="12801" max="12801" width="3.7109375" style="186" customWidth="1"/>
    <col min="12802" max="12802" width="44.7109375" style="186" customWidth="1"/>
    <col min="12803" max="12809" width="12.7109375" style="186" customWidth="1"/>
    <col min="12810" max="12815" width="7.7109375" style="186" customWidth="1"/>
    <col min="12816" max="13056" width="9.140625" style="186"/>
    <col min="13057" max="13057" width="3.7109375" style="186" customWidth="1"/>
    <col min="13058" max="13058" width="44.7109375" style="186" customWidth="1"/>
    <col min="13059" max="13065" width="12.7109375" style="186" customWidth="1"/>
    <col min="13066" max="13071" width="7.7109375" style="186" customWidth="1"/>
    <col min="13072" max="13312" width="9.140625" style="186"/>
    <col min="13313" max="13313" width="3.7109375" style="186" customWidth="1"/>
    <col min="13314" max="13314" width="44.7109375" style="186" customWidth="1"/>
    <col min="13315" max="13321" width="12.7109375" style="186" customWidth="1"/>
    <col min="13322" max="13327" width="7.7109375" style="186" customWidth="1"/>
    <col min="13328" max="13568" width="9.140625" style="186"/>
    <col min="13569" max="13569" width="3.7109375" style="186" customWidth="1"/>
    <col min="13570" max="13570" width="44.7109375" style="186" customWidth="1"/>
    <col min="13571" max="13577" width="12.7109375" style="186" customWidth="1"/>
    <col min="13578" max="13583" width="7.7109375" style="186" customWidth="1"/>
    <col min="13584" max="13824" width="9.140625" style="186"/>
    <col min="13825" max="13825" width="3.7109375" style="186" customWidth="1"/>
    <col min="13826" max="13826" width="44.7109375" style="186" customWidth="1"/>
    <col min="13827" max="13833" width="12.7109375" style="186" customWidth="1"/>
    <col min="13834" max="13839" width="7.7109375" style="186" customWidth="1"/>
    <col min="13840" max="14080" width="9.140625" style="186"/>
    <col min="14081" max="14081" width="3.7109375" style="186" customWidth="1"/>
    <col min="14082" max="14082" width="44.7109375" style="186" customWidth="1"/>
    <col min="14083" max="14089" width="12.7109375" style="186" customWidth="1"/>
    <col min="14090" max="14095" width="7.7109375" style="186" customWidth="1"/>
    <col min="14096" max="14336" width="9.140625" style="186"/>
    <col min="14337" max="14337" width="3.7109375" style="186" customWidth="1"/>
    <col min="14338" max="14338" width="44.7109375" style="186" customWidth="1"/>
    <col min="14339" max="14345" width="12.7109375" style="186" customWidth="1"/>
    <col min="14346" max="14351" width="7.7109375" style="186" customWidth="1"/>
    <col min="14352" max="14592" width="9.140625" style="186"/>
    <col min="14593" max="14593" width="3.7109375" style="186" customWidth="1"/>
    <col min="14594" max="14594" width="44.7109375" style="186" customWidth="1"/>
    <col min="14595" max="14601" width="12.7109375" style="186" customWidth="1"/>
    <col min="14602" max="14607" width="7.7109375" style="186" customWidth="1"/>
    <col min="14608" max="14848" width="9.140625" style="186"/>
    <col min="14849" max="14849" width="3.7109375" style="186" customWidth="1"/>
    <col min="14850" max="14850" width="44.7109375" style="186" customWidth="1"/>
    <col min="14851" max="14857" width="12.7109375" style="186" customWidth="1"/>
    <col min="14858" max="14863" width="7.7109375" style="186" customWidth="1"/>
    <col min="14864" max="15104" width="9.140625" style="186"/>
    <col min="15105" max="15105" width="3.7109375" style="186" customWidth="1"/>
    <col min="15106" max="15106" width="44.7109375" style="186" customWidth="1"/>
    <col min="15107" max="15113" width="12.7109375" style="186" customWidth="1"/>
    <col min="15114" max="15119" width="7.7109375" style="186" customWidth="1"/>
    <col min="15120" max="15360" width="9.140625" style="186"/>
    <col min="15361" max="15361" width="3.7109375" style="186" customWidth="1"/>
    <col min="15362" max="15362" width="44.7109375" style="186" customWidth="1"/>
    <col min="15363" max="15369" width="12.7109375" style="186" customWidth="1"/>
    <col min="15370" max="15375" width="7.7109375" style="186" customWidth="1"/>
    <col min="15376" max="15616" width="9.140625" style="186"/>
    <col min="15617" max="15617" width="3.7109375" style="186" customWidth="1"/>
    <col min="15618" max="15618" width="44.7109375" style="186" customWidth="1"/>
    <col min="15619" max="15625" width="12.7109375" style="186" customWidth="1"/>
    <col min="15626" max="15631" width="7.7109375" style="186" customWidth="1"/>
    <col min="15632" max="15872" width="9.140625" style="186"/>
    <col min="15873" max="15873" width="3.7109375" style="186" customWidth="1"/>
    <col min="15874" max="15874" width="44.7109375" style="186" customWidth="1"/>
    <col min="15875" max="15881" width="12.7109375" style="186" customWidth="1"/>
    <col min="15882" max="15887" width="7.7109375" style="186" customWidth="1"/>
    <col min="15888" max="16128" width="9.140625" style="186"/>
    <col min="16129" max="16129" width="3.7109375" style="186" customWidth="1"/>
    <col min="16130" max="16130" width="44.7109375" style="186" customWidth="1"/>
    <col min="16131" max="16137" width="12.7109375" style="186" customWidth="1"/>
    <col min="16138" max="16143" width="7.7109375" style="186" customWidth="1"/>
    <col min="16144" max="16384" width="9.140625" style="186"/>
  </cols>
  <sheetData>
    <row r="1" spans="2:18" ht="14.25" customHeight="1">
      <c r="C1" s="187"/>
      <c r="D1" s="187"/>
      <c r="E1" s="187"/>
      <c r="F1" s="187"/>
      <c r="G1" s="187"/>
      <c r="H1" s="187"/>
      <c r="I1" s="187"/>
      <c r="J1" s="187"/>
    </row>
    <row r="2" spans="2:18" ht="14.25" customHeight="1">
      <c r="B2" s="188" t="s">
        <v>385</v>
      </c>
      <c r="F2" s="189"/>
      <c r="G2" s="189"/>
      <c r="H2" s="189"/>
    </row>
    <row r="3" spans="2:18" ht="14.25" customHeight="1" thickBot="1">
      <c r="B3" s="190"/>
      <c r="F3" s="189"/>
      <c r="G3" s="189"/>
      <c r="H3" s="189"/>
    </row>
    <row r="4" spans="2:18" ht="14.25" customHeight="1">
      <c r="B4" s="236" t="s">
        <v>386</v>
      </c>
      <c r="C4" s="238">
        <v>2008</v>
      </c>
      <c r="D4" s="234">
        <v>2009</v>
      </c>
      <c r="E4" s="234">
        <v>2010</v>
      </c>
      <c r="F4" s="234">
        <v>2011</v>
      </c>
      <c r="G4" s="234">
        <v>2012</v>
      </c>
      <c r="H4" s="234">
        <v>2013</v>
      </c>
    </row>
    <row r="5" spans="2:18" ht="14.25" customHeight="1">
      <c r="B5" s="237"/>
      <c r="C5" s="239"/>
      <c r="D5" s="235"/>
      <c r="E5" s="235"/>
      <c r="F5" s="235"/>
      <c r="G5" s="235"/>
      <c r="H5" s="235"/>
    </row>
    <row r="6" spans="2:18" ht="17.25" customHeight="1">
      <c r="B6" s="191" t="s">
        <v>387</v>
      </c>
      <c r="C6" s="192">
        <v>3138546.0399654782</v>
      </c>
      <c r="D6" s="192">
        <v>3270799</v>
      </c>
      <c r="E6" s="192">
        <v>3305972</v>
      </c>
      <c r="F6" s="192">
        <v>3365575</v>
      </c>
      <c r="G6" s="192">
        <v>3503694</v>
      </c>
      <c r="H6" s="192">
        <v>3644942</v>
      </c>
      <c r="J6" s="193"/>
      <c r="K6" s="193"/>
      <c r="L6" s="193"/>
      <c r="M6" s="193"/>
      <c r="N6" s="193"/>
    </row>
    <row r="7" spans="2:18" ht="14.25" customHeight="1">
      <c r="B7" s="194" t="s">
        <v>388</v>
      </c>
      <c r="C7" s="195"/>
      <c r="D7" s="195"/>
      <c r="E7" s="195"/>
      <c r="F7" s="195"/>
      <c r="G7" s="195"/>
      <c r="H7" s="195"/>
    </row>
    <row r="8" spans="2:18" ht="14.25" customHeight="1">
      <c r="B8" s="196" t="s">
        <v>389</v>
      </c>
      <c r="C8" s="195">
        <v>132261.36891721436</v>
      </c>
      <c r="D8" s="195">
        <v>134841</v>
      </c>
      <c r="E8" s="195">
        <v>131689</v>
      </c>
      <c r="F8" s="195">
        <v>134398</v>
      </c>
      <c r="G8" s="195">
        <v>157868</v>
      </c>
      <c r="H8" s="195">
        <v>162199</v>
      </c>
      <c r="J8" s="193"/>
      <c r="K8" s="193"/>
      <c r="L8" s="193"/>
      <c r="M8" s="193"/>
      <c r="N8" s="193"/>
    </row>
    <row r="9" spans="2:18" ht="14.25" customHeight="1">
      <c r="B9" s="196" t="s">
        <v>388</v>
      </c>
      <c r="C9" s="195"/>
      <c r="D9" s="195"/>
      <c r="E9" s="195"/>
      <c r="F9" s="195"/>
      <c r="G9" s="195"/>
      <c r="H9" s="195"/>
      <c r="P9" s="193"/>
      <c r="Q9" s="193"/>
      <c r="R9" s="193"/>
    </row>
    <row r="10" spans="2:18" ht="14.25" customHeight="1">
      <c r="B10" s="196" t="s">
        <v>390</v>
      </c>
      <c r="C10" s="195">
        <v>81640.310695080654</v>
      </c>
      <c r="D10" s="195">
        <v>84681</v>
      </c>
      <c r="E10" s="195">
        <v>81247</v>
      </c>
      <c r="F10" s="195">
        <v>83028</v>
      </c>
      <c r="G10" s="195">
        <v>91688</v>
      </c>
      <c r="H10" s="195">
        <v>98917</v>
      </c>
      <c r="J10" s="193"/>
      <c r="K10" s="193"/>
      <c r="L10" s="193"/>
      <c r="M10" s="193"/>
      <c r="N10" s="193"/>
      <c r="P10" s="193"/>
      <c r="Q10" s="193"/>
      <c r="R10" s="193"/>
    </row>
    <row r="11" spans="2:18" ht="14.25" customHeight="1">
      <c r="B11" s="196" t="s">
        <v>391</v>
      </c>
      <c r="C11" s="195">
        <v>50621.058222133703</v>
      </c>
      <c r="D11" s="195">
        <v>50160</v>
      </c>
      <c r="E11" s="195">
        <v>50442</v>
      </c>
      <c r="F11" s="195">
        <v>51370</v>
      </c>
      <c r="G11" s="195">
        <v>66180</v>
      </c>
      <c r="H11" s="195">
        <v>63283</v>
      </c>
      <c r="J11" s="193"/>
      <c r="K11" s="193"/>
      <c r="L11" s="193"/>
      <c r="M11" s="193"/>
      <c r="N11" s="193"/>
      <c r="P11" s="193"/>
      <c r="Q11" s="193"/>
      <c r="R11" s="193"/>
    </row>
    <row r="12" spans="2:18" ht="14.25" customHeight="1">
      <c r="B12" s="196" t="s">
        <v>392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</row>
    <row r="13" spans="2:18" ht="14.25" customHeight="1">
      <c r="B13" s="196" t="s">
        <v>393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0</v>
      </c>
    </row>
    <row r="14" spans="2:18" ht="14.25" customHeight="1">
      <c r="B14" s="196" t="s">
        <v>394</v>
      </c>
      <c r="C14" s="195">
        <v>433360.22040762129</v>
      </c>
      <c r="D14" s="195">
        <v>436681</v>
      </c>
      <c r="E14" s="195">
        <v>415980</v>
      </c>
      <c r="F14" s="195">
        <v>454525</v>
      </c>
      <c r="G14" s="195">
        <v>489418</v>
      </c>
      <c r="H14" s="195">
        <v>504762</v>
      </c>
      <c r="J14" s="193"/>
      <c r="K14" s="193"/>
      <c r="L14" s="193"/>
      <c r="M14" s="193"/>
      <c r="N14" s="193"/>
    </row>
    <row r="15" spans="2:18" ht="14.25" customHeight="1">
      <c r="B15" s="196" t="s">
        <v>395</v>
      </c>
      <c r="C15" s="195"/>
      <c r="D15" s="195"/>
      <c r="E15" s="195"/>
      <c r="F15" s="195"/>
      <c r="G15" s="195"/>
      <c r="H15" s="195"/>
    </row>
    <row r="16" spans="2:18" ht="14.25" customHeight="1">
      <c r="B16" s="196" t="s">
        <v>392</v>
      </c>
      <c r="C16" s="195">
        <v>34502.721901347672</v>
      </c>
      <c r="D16" s="195">
        <v>33803</v>
      </c>
      <c r="E16" s="195">
        <v>34917</v>
      </c>
      <c r="F16" s="195">
        <v>36462</v>
      </c>
      <c r="G16" s="195">
        <v>39228</v>
      </c>
      <c r="H16" s="195">
        <v>43165</v>
      </c>
      <c r="J16" s="193"/>
      <c r="K16" s="193"/>
      <c r="L16" s="193"/>
      <c r="M16" s="193"/>
      <c r="N16" s="193"/>
    </row>
    <row r="17" spans="2:15" ht="14.25" customHeight="1">
      <c r="B17" s="196" t="s">
        <v>393</v>
      </c>
      <c r="C17" s="195">
        <v>113675.66221868154</v>
      </c>
      <c r="D17" s="195">
        <v>111214</v>
      </c>
      <c r="E17" s="195">
        <v>109692</v>
      </c>
      <c r="F17" s="195">
        <v>114382</v>
      </c>
      <c r="G17" s="195">
        <v>120076</v>
      </c>
      <c r="H17" s="195">
        <v>125460</v>
      </c>
      <c r="J17" s="193"/>
      <c r="K17" s="193"/>
      <c r="L17" s="193"/>
      <c r="M17" s="193"/>
      <c r="N17" s="193"/>
    </row>
    <row r="18" spans="2:15" ht="14.25" customHeight="1">
      <c r="B18" s="196" t="s">
        <v>396</v>
      </c>
      <c r="C18" s="195">
        <v>160617.34050321981</v>
      </c>
      <c r="D18" s="195">
        <v>177559</v>
      </c>
      <c r="E18" s="195">
        <v>203998</v>
      </c>
      <c r="F18" s="195">
        <v>212380</v>
      </c>
      <c r="G18" s="195">
        <v>235473</v>
      </c>
      <c r="H18" s="195">
        <v>258251</v>
      </c>
      <c r="J18" s="193"/>
      <c r="K18" s="193"/>
      <c r="L18" s="193"/>
      <c r="M18" s="193"/>
      <c r="N18" s="193"/>
    </row>
    <row r="19" spans="2:15" ht="14.25" customHeight="1">
      <c r="B19" s="196" t="s">
        <v>397</v>
      </c>
      <c r="C19" s="195">
        <v>13889.995352851358</v>
      </c>
      <c r="D19" s="195">
        <v>15771</v>
      </c>
      <c r="E19" s="195">
        <v>32457</v>
      </c>
      <c r="F19" s="195">
        <v>36021</v>
      </c>
      <c r="G19" s="195">
        <v>37127</v>
      </c>
      <c r="H19" s="195">
        <v>40725</v>
      </c>
      <c r="J19" s="193"/>
      <c r="K19" s="193"/>
      <c r="L19" s="193"/>
      <c r="M19" s="193"/>
      <c r="N19" s="193"/>
    </row>
    <row r="20" spans="2:15" ht="14.25" customHeight="1">
      <c r="B20" s="196" t="s">
        <v>398</v>
      </c>
      <c r="C20" s="195">
        <v>33640.642634269403</v>
      </c>
      <c r="D20" s="195">
        <v>33789</v>
      </c>
      <c r="E20" s="195">
        <v>19574</v>
      </c>
      <c r="F20" s="195">
        <v>36054</v>
      </c>
      <c r="G20" s="195">
        <v>36135</v>
      </c>
      <c r="H20" s="195">
        <v>49248</v>
      </c>
      <c r="J20" s="193"/>
      <c r="K20" s="193"/>
      <c r="L20" s="193"/>
      <c r="M20" s="193"/>
      <c r="N20" s="193"/>
    </row>
    <row r="21" spans="2:15" ht="14.25" customHeight="1">
      <c r="B21" s="196" t="s">
        <v>399</v>
      </c>
      <c r="C21" s="195">
        <v>43816.172077275442</v>
      </c>
      <c r="D21" s="195">
        <v>43353</v>
      </c>
      <c r="E21" s="195">
        <v>53343</v>
      </c>
      <c r="F21" s="195">
        <v>35974</v>
      </c>
      <c r="G21" s="195">
        <v>32889</v>
      </c>
      <c r="H21" s="195">
        <v>23128</v>
      </c>
      <c r="J21" s="193"/>
      <c r="K21" s="193"/>
      <c r="L21" s="193"/>
      <c r="M21" s="193"/>
      <c r="N21" s="193"/>
    </row>
    <row r="22" spans="2:15" ht="14.25" customHeight="1">
      <c r="B22" s="196" t="s">
        <v>400</v>
      </c>
      <c r="C22" s="195">
        <v>1018531.2686715793</v>
      </c>
      <c r="D22" s="195">
        <v>1023805</v>
      </c>
      <c r="E22" s="195">
        <v>1045182</v>
      </c>
      <c r="F22" s="195">
        <v>984575</v>
      </c>
      <c r="G22" s="195">
        <v>930644</v>
      </c>
      <c r="H22" s="195">
        <v>934356</v>
      </c>
      <c r="J22" s="193"/>
      <c r="K22" s="193"/>
      <c r="L22" s="193"/>
      <c r="M22" s="193"/>
      <c r="N22" s="193"/>
      <c r="O22" s="193"/>
    </row>
    <row r="23" spans="2:15" ht="14.25" customHeight="1">
      <c r="B23" s="196" t="s">
        <v>401</v>
      </c>
      <c r="C23" s="195">
        <v>107700.55765783708</v>
      </c>
      <c r="D23" s="195">
        <v>119324</v>
      </c>
      <c r="E23" s="195">
        <v>122180</v>
      </c>
      <c r="F23" s="195">
        <v>128891</v>
      </c>
      <c r="G23" s="195">
        <v>134614</v>
      </c>
      <c r="H23" s="195">
        <v>143573</v>
      </c>
      <c r="J23" s="193"/>
      <c r="K23" s="193"/>
      <c r="L23" s="193"/>
      <c r="M23" s="193"/>
      <c r="N23" s="193"/>
    </row>
    <row r="24" spans="2:15" ht="14.25" customHeight="1">
      <c r="B24" s="196" t="s">
        <v>388</v>
      </c>
      <c r="C24" s="195"/>
      <c r="D24" s="195"/>
      <c r="E24" s="195"/>
      <c r="F24" s="195"/>
      <c r="G24" s="195"/>
      <c r="H24" s="195"/>
    </row>
    <row r="25" spans="2:15" ht="14.25" customHeight="1">
      <c r="B25" s="197" t="s">
        <v>402</v>
      </c>
      <c r="C25" s="195">
        <v>7258.7465976233152</v>
      </c>
      <c r="D25" s="195">
        <v>6825</v>
      </c>
      <c r="E25" s="195">
        <v>5672</v>
      </c>
      <c r="F25" s="195">
        <v>1542</v>
      </c>
      <c r="G25" s="195">
        <v>577</v>
      </c>
      <c r="H25" s="195">
        <v>595</v>
      </c>
    </row>
    <row r="26" spans="2:15" ht="14.25" customHeight="1">
      <c r="B26" s="197" t="s">
        <v>403</v>
      </c>
      <c r="C26" s="195">
        <v>30970.722963553075</v>
      </c>
      <c r="D26" s="195">
        <v>37135</v>
      </c>
      <c r="E26" s="195">
        <v>34995</v>
      </c>
      <c r="F26" s="195">
        <v>37413</v>
      </c>
      <c r="G26" s="195">
        <v>39499</v>
      </c>
      <c r="H26" s="195">
        <v>39878</v>
      </c>
      <c r="J26" s="193"/>
      <c r="K26" s="193"/>
      <c r="L26" s="193"/>
      <c r="M26" s="193"/>
      <c r="N26" s="193"/>
    </row>
    <row r="27" spans="2:15" ht="14.25" customHeight="1">
      <c r="B27" s="197" t="s">
        <v>404</v>
      </c>
      <c r="C27" s="195">
        <v>3434.1432649538601</v>
      </c>
      <c r="D27" s="195">
        <v>3724</v>
      </c>
      <c r="E27" s="195">
        <v>3824</v>
      </c>
      <c r="F27" s="195">
        <v>3998</v>
      </c>
      <c r="G27" s="195">
        <v>3956</v>
      </c>
      <c r="H27" s="195">
        <v>4200</v>
      </c>
    </row>
    <row r="28" spans="2:15" ht="14.25" customHeight="1">
      <c r="B28" s="197" t="s">
        <v>405</v>
      </c>
      <c r="C28" s="195">
        <v>3704.8064794529641</v>
      </c>
      <c r="D28" s="195">
        <v>3784</v>
      </c>
      <c r="E28" s="195">
        <v>3985</v>
      </c>
      <c r="F28" s="195">
        <v>5414</v>
      </c>
      <c r="G28" s="195">
        <v>5592</v>
      </c>
      <c r="H28" s="195">
        <v>3886</v>
      </c>
    </row>
    <row r="29" spans="2:15" ht="14.25" customHeight="1">
      <c r="B29" s="197" t="s">
        <v>406</v>
      </c>
      <c r="C29" s="195">
        <v>62332.138352253867</v>
      </c>
      <c r="D29" s="195">
        <v>67857</v>
      </c>
      <c r="E29" s="195">
        <v>73704</v>
      </c>
      <c r="F29" s="195">
        <v>80524</v>
      </c>
      <c r="G29" s="195">
        <v>84990</v>
      </c>
      <c r="H29" s="195">
        <v>95014</v>
      </c>
    </row>
    <row r="30" spans="2:15" ht="14.25" customHeight="1">
      <c r="B30" s="196" t="s">
        <v>407</v>
      </c>
      <c r="C30" s="195">
        <v>1119708.9889132311</v>
      </c>
      <c r="D30" s="195">
        <v>1175830</v>
      </c>
      <c r="E30" s="195">
        <v>1202905</v>
      </c>
      <c r="F30" s="195">
        <v>1220964</v>
      </c>
      <c r="G30" s="195">
        <v>1319304</v>
      </c>
      <c r="H30" s="195">
        <v>1390339</v>
      </c>
      <c r="J30" s="193"/>
      <c r="K30" s="193"/>
      <c r="L30" s="193"/>
      <c r="M30" s="193"/>
      <c r="N30" s="193"/>
      <c r="O30" s="193"/>
    </row>
    <row r="31" spans="2:15" ht="14.25" customHeight="1">
      <c r="B31" s="320" t="s">
        <v>408</v>
      </c>
      <c r="C31" s="321">
        <v>224592.04673703777</v>
      </c>
      <c r="D31" s="321">
        <v>257429</v>
      </c>
      <c r="E31" s="321">
        <v>228584</v>
      </c>
      <c r="F31" s="321">
        <v>198184</v>
      </c>
      <c r="G31" s="321">
        <v>203696</v>
      </c>
      <c r="H31" s="321">
        <v>208745</v>
      </c>
    </row>
    <row r="32" spans="2:15" ht="14.25" customHeight="1">
      <c r="B32" s="196" t="s">
        <v>388</v>
      </c>
      <c r="C32" s="323">
        <f>C31/C30</f>
        <v>0.20058073031549267</v>
      </c>
      <c r="D32" s="195"/>
      <c r="E32" s="195"/>
      <c r="F32" s="195"/>
      <c r="G32" s="195"/>
      <c r="H32" s="323">
        <f>H31/H30</f>
        <v>0.15013964220236936</v>
      </c>
    </row>
    <row r="33" spans="1:14" ht="14.25" customHeight="1">
      <c r="B33" s="197" t="s">
        <v>409</v>
      </c>
      <c r="C33" s="195">
        <v>1070297.0191860851</v>
      </c>
      <c r="D33" s="195">
        <v>1143785</v>
      </c>
      <c r="E33" s="195">
        <v>1168248</v>
      </c>
      <c r="F33" s="195">
        <v>1193293</v>
      </c>
      <c r="G33" s="195">
        <v>1289993</v>
      </c>
      <c r="H33" s="195">
        <v>1356378</v>
      </c>
      <c r="J33" s="193"/>
      <c r="K33" s="193"/>
      <c r="L33" s="193"/>
      <c r="M33" s="193"/>
      <c r="N33" s="193"/>
    </row>
    <row r="34" spans="1:14" ht="14.25" customHeight="1">
      <c r="B34" s="322" t="s">
        <v>408</v>
      </c>
      <c r="C34" s="321">
        <v>221297.21834959835</v>
      </c>
      <c r="D34" s="321">
        <v>254444</v>
      </c>
      <c r="E34" s="321">
        <v>225997</v>
      </c>
      <c r="F34" s="321">
        <v>191159</v>
      </c>
      <c r="G34" s="321">
        <v>199172</v>
      </c>
      <c r="H34" s="321">
        <v>205496</v>
      </c>
    </row>
    <row r="35" spans="1:14" ht="14.25" customHeight="1">
      <c r="B35" s="197" t="s">
        <v>410</v>
      </c>
      <c r="C35" s="195">
        <v>45024.928633074422</v>
      </c>
      <c r="D35" s="195">
        <v>25563</v>
      </c>
      <c r="E35" s="195">
        <v>6909</v>
      </c>
      <c r="F35" s="195">
        <v>26723</v>
      </c>
      <c r="G35" s="195">
        <v>28402</v>
      </c>
      <c r="H35" s="195">
        <v>33022</v>
      </c>
    </row>
    <row r="36" spans="1:14" ht="14.25" customHeight="1">
      <c r="B36" s="322" t="s">
        <v>408</v>
      </c>
      <c r="C36" s="321">
        <v>3228.7724888800371</v>
      </c>
      <c r="D36" s="321">
        <v>2953</v>
      </c>
      <c r="E36" s="321">
        <v>1113</v>
      </c>
      <c r="F36" s="321">
        <v>7011</v>
      </c>
      <c r="G36" s="321">
        <v>4507</v>
      </c>
      <c r="H36" s="321">
        <v>3231</v>
      </c>
    </row>
    <row r="37" spans="1:14" ht="14.25" customHeight="1">
      <c r="B37" s="197" t="s">
        <v>411</v>
      </c>
      <c r="C37" s="195">
        <v>4387.0410940715656</v>
      </c>
      <c r="D37" s="195">
        <v>4769</v>
      </c>
      <c r="E37" s="195">
        <v>21245</v>
      </c>
      <c r="F37" s="195">
        <v>948</v>
      </c>
      <c r="G37" s="195">
        <v>909</v>
      </c>
      <c r="H37" s="195">
        <v>939</v>
      </c>
    </row>
    <row r="38" spans="1:14" ht="14.25" customHeight="1">
      <c r="B38" s="322" t="s">
        <v>408</v>
      </c>
      <c r="C38" s="321">
        <v>66.05589855938392</v>
      </c>
      <c r="D38" s="321">
        <v>32</v>
      </c>
      <c r="E38" s="321">
        <v>1474</v>
      </c>
      <c r="F38" s="321">
        <v>14</v>
      </c>
      <c r="G38" s="321">
        <v>17</v>
      </c>
      <c r="H38" s="321">
        <v>18</v>
      </c>
    </row>
    <row r="39" spans="1:14" ht="14.25" customHeight="1">
      <c r="B39" s="198" t="s">
        <v>412</v>
      </c>
      <c r="C39" s="195">
        <v>37006.008099316205</v>
      </c>
      <c r="D39" s="195">
        <v>41984</v>
      </c>
      <c r="E39" s="195">
        <v>41817</v>
      </c>
      <c r="F39" s="195">
        <v>42097</v>
      </c>
      <c r="G39" s="195">
        <v>40495</v>
      </c>
      <c r="H39" s="195">
        <v>42818</v>
      </c>
    </row>
    <row r="40" spans="1:14" ht="14.25" customHeight="1">
      <c r="B40" s="198" t="s">
        <v>413</v>
      </c>
      <c r="C40" s="195">
        <v>11826.52857996415</v>
      </c>
      <c r="D40" s="195">
        <v>10923</v>
      </c>
      <c r="E40" s="195">
        <v>13183</v>
      </c>
      <c r="F40" s="195">
        <v>21774</v>
      </c>
      <c r="G40" s="195">
        <v>21789</v>
      </c>
      <c r="H40" s="195">
        <v>18945</v>
      </c>
    </row>
    <row r="41" spans="1:14" ht="14.25" customHeight="1">
      <c r="B41" s="198" t="s">
        <v>414</v>
      </c>
      <c r="C41" s="195">
        <v>0</v>
      </c>
      <c r="D41" s="195">
        <v>0</v>
      </c>
      <c r="E41" s="195">
        <v>0</v>
      </c>
      <c r="F41" s="195">
        <v>0</v>
      </c>
      <c r="G41" s="195">
        <v>0</v>
      </c>
      <c r="H41" s="195">
        <v>0</v>
      </c>
    </row>
    <row r="42" spans="1:14" ht="14.25" customHeight="1">
      <c r="B42" s="198" t="s">
        <v>415</v>
      </c>
      <c r="C42" s="195">
        <v>0</v>
      </c>
      <c r="D42" s="195">
        <v>0</v>
      </c>
      <c r="E42" s="195">
        <v>0</v>
      </c>
      <c r="F42" s="195">
        <v>0</v>
      </c>
      <c r="G42" s="195">
        <v>0</v>
      </c>
      <c r="H42" s="195">
        <v>0</v>
      </c>
    </row>
    <row r="43" spans="1:14" ht="14.25" customHeight="1">
      <c r="B43" s="198" t="s">
        <v>416</v>
      </c>
      <c r="C43" s="199" t="s">
        <v>417</v>
      </c>
      <c r="D43" s="199" t="s">
        <v>417</v>
      </c>
      <c r="E43" s="199" t="s">
        <v>417</v>
      </c>
      <c r="F43" s="199" t="s">
        <v>417</v>
      </c>
      <c r="G43" s="199" t="s">
        <v>417</v>
      </c>
      <c r="H43" s="195">
        <v>24921</v>
      </c>
    </row>
    <row r="44" spans="1:14" ht="14.25" customHeight="1">
      <c r="B44" s="198" t="s">
        <v>418</v>
      </c>
      <c r="C44" s="195">
        <v>6849.4323839872532</v>
      </c>
      <c r="D44" s="195">
        <v>8728</v>
      </c>
      <c r="E44" s="195">
        <v>9310</v>
      </c>
      <c r="F44" s="195">
        <v>10252</v>
      </c>
      <c r="G44" s="195">
        <v>11273</v>
      </c>
      <c r="H44" s="195">
        <v>12191</v>
      </c>
    </row>
    <row r="45" spans="1:14" ht="14.25" customHeight="1" thickBot="1">
      <c r="B45" s="200" t="s">
        <v>419</v>
      </c>
      <c r="C45" s="201">
        <v>19337.515767111465</v>
      </c>
      <c r="D45" s="201">
        <v>48211</v>
      </c>
      <c r="E45" s="201">
        <v>14354</v>
      </c>
      <c r="F45" s="201">
        <v>47670</v>
      </c>
      <c r="G45" s="201">
        <v>56665</v>
      </c>
      <c r="H45" s="201">
        <v>39486</v>
      </c>
    </row>
    <row r="46" spans="1:14" ht="14.25" customHeight="1">
      <c r="A46" s="255"/>
      <c r="B46" s="256" t="s">
        <v>451</v>
      </c>
      <c r="C46" s="255"/>
      <c r="D46" s="255"/>
      <c r="E46" s="255"/>
      <c r="F46" s="255"/>
      <c r="G46" s="255"/>
      <c r="H46" s="255"/>
      <c r="I46" s="257" t="s">
        <v>420</v>
      </c>
      <c r="J46" s="257"/>
      <c r="K46" s="255"/>
    </row>
    <row r="47" spans="1:14" ht="14.25" customHeight="1">
      <c r="A47" s="255"/>
      <c r="B47" s="255"/>
      <c r="C47" s="255"/>
      <c r="D47" s="255"/>
      <c r="E47" s="255"/>
      <c r="F47" s="255"/>
      <c r="G47" s="255"/>
      <c r="H47" s="255"/>
      <c r="I47" s="258" t="s">
        <v>421</v>
      </c>
      <c r="J47" s="258" t="s">
        <v>422</v>
      </c>
      <c r="K47" s="255"/>
    </row>
    <row r="48" spans="1:14" ht="14.25" customHeight="1">
      <c r="A48" s="255"/>
      <c r="B48" s="255" t="s">
        <v>423</v>
      </c>
      <c r="C48" s="259">
        <f t="shared" ref="C48:H48" si="0">C8+C14+C18+C30</f>
        <v>1845947.9187412865</v>
      </c>
      <c r="D48" s="259">
        <f t="shared" si="0"/>
        <v>1924911</v>
      </c>
      <c r="E48" s="259">
        <f t="shared" si="0"/>
        <v>1954572</v>
      </c>
      <c r="F48" s="259">
        <f t="shared" si="0"/>
        <v>2022267</v>
      </c>
      <c r="G48" s="259">
        <f t="shared" si="0"/>
        <v>2202063</v>
      </c>
      <c r="H48" s="259">
        <f t="shared" si="0"/>
        <v>2315551</v>
      </c>
      <c r="I48" s="259"/>
      <c r="J48" s="259"/>
      <c r="K48" s="259"/>
    </row>
    <row r="49" spans="1:11" ht="14.25" customHeight="1">
      <c r="A49" s="255"/>
      <c r="B49" s="255" t="s">
        <v>424</v>
      </c>
      <c r="C49" s="259">
        <f t="shared" ref="C49:H49" si="1">C$48*0.05*0.65</f>
        <v>59993.307359091814</v>
      </c>
      <c r="D49" s="259">
        <f t="shared" si="1"/>
        <v>62559.607500000006</v>
      </c>
      <c r="E49" s="259">
        <f t="shared" si="1"/>
        <v>63523.590000000004</v>
      </c>
      <c r="F49" s="259">
        <f t="shared" si="1"/>
        <v>65723.677500000005</v>
      </c>
      <c r="G49" s="259">
        <f t="shared" si="1"/>
        <v>71567.047500000015</v>
      </c>
      <c r="H49" s="259">
        <f t="shared" si="1"/>
        <v>75255.407500000001</v>
      </c>
      <c r="I49" s="259">
        <f>(H$48-H49)*0.05</f>
        <v>112014.779625</v>
      </c>
      <c r="J49" s="259">
        <f>H$22*0.05</f>
        <v>46717.8</v>
      </c>
      <c r="K49" s="259">
        <f>SUM(H49:J49)</f>
        <v>233987.98712499999</v>
      </c>
    </row>
    <row r="50" spans="1:11" ht="14.25" customHeight="1">
      <c r="A50" s="255"/>
      <c r="B50" s="255" t="s">
        <v>425</v>
      </c>
      <c r="C50" s="259">
        <f t="shared" ref="C50:H50" si="2">C$48*0.1*0.6</f>
        <v>110756.87512447718</v>
      </c>
      <c r="D50" s="259">
        <f t="shared" si="2"/>
        <v>115494.66</v>
      </c>
      <c r="E50" s="259">
        <f t="shared" si="2"/>
        <v>117274.32</v>
      </c>
      <c r="F50" s="259">
        <f t="shared" si="2"/>
        <v>121336.02</v>
      </c>
      <c r="G50" s="259">
        <f t="shared" si="2"/>
        <v>132123.78</v>
      </c>
      <c r="H50" s="259">
        <f t="shared" si="2"/>
        <v>138933.06</v>
      </c>
      <c r="I50" s="259">
        <f>(H$48-H50)*0.07</f>
        <v>152363.25580000001</v>
      </c>
      <c r="J50" s="259">
        <f>H$22*0.07</f>
        <v>65404.920000000006</v>
      </c>
      <c r="K50" s="259">
        <f>SUM(H50:J50)</f>
        <v>356701.23579999997</v>
      </c>
    </row>
    <row r="51" spans="1:11" ht="14.25" customHeight="1">
      <c r="A51" s="255"/>
      <c r="B51" s="255" t="s">
        <v>426</v>
      </c>
      <c r="C51" s="259">
        <f t="shared" ref="C51:H51" si="3">C$48*0.2*0.5</f>
        <v>184594.79187412866</v>
      </c>
      <c r="D51" s="259">
        <f t="shared" si="3"/>
        <v>192491.1</v>
      </c>
      <c r="E51" s="259">
        <f t="shared" si="3"/>
        <v>195457.2</v>
      </c>
      <c r="F51" s="259">
        <f t="shared" si="3"/>
        <v>202226.7</v>
      </c>
      <c r="G51" s="259">
        <f t="shared" si="3"/>
        <v>220206.30000000002</v>
      </c>
      <c r="H51" s="259">
        <f t="shared" si="3"/>
        <v>231555.1</v>
      </c>
      <c r="I51" s="259">
        <f>(H$48-H51)*0.1</f>
        <v>208399.59</v>
      </c>
      <c r="J51" s="259">
        <f>H$22*0.1</f>
        <v>93435.6</v>
      </c>
      <c r="K51" s="259">
        <f>SUM(H51:J51)</f>
        <v>533390.29</v>
      </c>
    </row>
    <row r="52" spans="1:11" ht="14.25" customHeight="1">
      <c r="I52" s="189"/>
      <c r="J52" s="189"/>
      <c r="K52" s="189"/>
    </row>
    <row r="53" spans="1:11" ht="14.25" customHeight="1">
      <c r="I53" s="189"/>
      <c r="J53" s="189"/>
      <c r="K53" s="189"/>
    </row>
  </sheetData>
  <mergeCells count="8">
    <mergeCell ref="H4:H5"/>
    <mergeCell ref="I46:J46"/>
    <mergeCell ref="B4:B5"/>
    <mergeCell ref="C4:C5"/>
    <mergeCell ref="D4:D5"/>
    <mergeCell ref="E4:E5"/>
    <mergeCell ref="F4:F5"/>
    <mergeCell ref="G4:G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showGridLines="0" topLeftCell="A2" zoomScaleNormal="100" workbookViewId="0">
      <selection activeCell="A2" sqref="A2"/>
    </sheetView>
  </sheetViews>
  <sheetFormatPr defaultRowHeight="12.75"/>
  <cols>
    <col min="1" max="1" width="27.42578125" style="203" customWidth="1"/>
    <col min="2" max="2" width="2.42578125" style="203" customWidth="1"/>
    <col min="3" max="3" width="4.5703125" style="203" customWidth="1"/>
    <col min="4" max="4" width="9.140625" style="203"/>
    <col min="5" max="5" width="4.5703125" style="203" customWidth="1"/>
    <col min="6" max="6" width="9.140625" style="203"/>
    <col min="7" max="7" width="4.5703125" style="203" customWidth="1"/>
    <col min="8" max="8" width="9.140625" style="203"/>
    <col min="9" max="9" width="4.5703125" style="203" customWidth="1"/>
    <col min="10" max="10" width="9.140625" style="203"/>
    <col min="11" max="11" width="4.5703125" style="203" customWidth="1"/>
    <col min="12" max="12" width="9.140625" style="203"/>
    <col min="13" max="13" width="4.5703125" style="203" customWidth="1"/>
    <col min="14" max="16384" width="9.140625" style="203"/>
  </cols>
  <sheetData>
    <row r="1" spans="1:14" hidden="1">
      <c r="A1" s="202" t="e">
        <f ca="1">DotStatQuery(B1)</f>
        <v>#NAME?</v>
      </c>
      <c r="B1" s="202" t="s">
        <v>427</v>
      </c>
    </row>
    <row r="2" spans="1:14" ht="15" customHeight="1">
      <c r="A2" s="204" t="s">
        <v>428</v>
      </c>
    </row>
    <row r="3" spans="1:14" ht="15" customHeight="1">
      <c r="A3" s="250" t="s">
        <v>429</v>
      </c>
      <c r="B3" s="251"/>
      <c r="C3" s="252" t="s">
        <v>430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4"/>
    </row>
    <row r="4" spans="1:14" ht="15" customHeight="1">
      <c r="A4" s="250" t="s">
        <v>431</v>
      </c>
      <c r="B4" s="251"/>
      <c r="C4" s="252" t="s">
        <v>432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4"/>
    </row>
    <row r="5" spans="1:14" ht="15" customHeight="1">
      <c r="A5" s="250" t="s">
        <v>433</v>
      </c>
      <c r="B5" s="251"/>
      <c r="C5" s="252" t="s">
        <v>434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4"/>
    </row>
    <row r="6" spans="1:14" ht="15" customHeight="1">
      <c r="A6" s="242" t="s">
        <v>435</v>
      </c>
      <c r="B6" s="243"/>
      <c r="C6" s="244" t="s">
        <v>436</v>
      </c>
      <c r="D6" s="245"/>
      <c r="E6" s="245"/>
      <c r="F6" s="245"/>
      <c r="G6" s="245"/>
      <c r="H6" s="246"/>
      <c r="I6" s="247" t="s">
        <v>437</v>
      </c>
      <c r="J6" s="248"/>
      <c r="K6" s="248"/>
      <c r="L6" s="248"/>
      <c r="M6" s="248"/>
      <c r="N6" s="249"/>
    </row>
    <row r="7" spans="1:14" ht="30" customHeight="1">
      <c r="A7" s="242" t="s">
        <v>438</v>
      </c>
      <c r="B7" s="243"/>
      <c r="C7" s="247" t="s">
        <v>439</v>
      </c>
      <c r="D7" s="249"/>
      <c r="E7" s="247" t="s">
        <v>440</v>
      </c>
      <c r="F7" s="249"/>
      <c r="G7" s="247" t="s">
        <v>441</v>
      </c>
      <c r="H7" s="249"/>
      <c r="I7" s="247" t="s">
        <v>439</v>
      </c>
      <c r="J7" s="249"/>
      <c r="K7" s="247" t="s">
        <v>440</v>
      </c>
      <c r="L7" s="249"/>
      <c r="M7" s="247" t="s">
        <v>441</v>
      </c>
      <c r="N7" s="249"/>
    </row>
    <row r="8" spans="1:14" ht="15" customHeight="1">
      <c r="A8" s="205" t="s">
        <v>442</v>
      </c>
      <c r="B8" s="206" t="s">
        <v>443</v>
      </c>
      <c r="C8" s="240" t="s">
        <v>443</v>
      </c>
      <c r="D8" s="241"/>
      <c r="E8" s="240" t="s">
        <v>443</v>
      </c>
      <c r="F8" s="241"/>
      <c r="G8" s="240" t="s">
        <v>443</v>
      </c>
      <c r="H8" s="241"/>
      <c r="I8" s="240" t="s">
        <v>443</v>
      </c>
      <c r="J8" s="241"/>
      <c r="K8" s="240" t="s">
        <v>443</v>
      </c>
      <c r="L8" s="241"/>
      <c r="M8" s="240" t="s">
        <v>443</v>
      </c>
      <c r="N8" s="241"/>
    </row>
    <row r="9" spans="1:14" s="326" customFormat="1" ht="15" customHeight="1">
      <c r="A9" s="207" t="s">
        <v>444</v>
      </c>
      <c r="B9" s="324" t="s">
        <v>443</v>
      </c>
      <c r="C9" s="208" t="s">
        <v>443</v>
      </c>
      <c r="D9" s="209">
        <v>242.9948</v>
      </c>
      <c r="E9" s="208" t="s">
        <v>443</v>
      </c>
      <c r="F9" s="209">
        <v>136.97550000000001</v>
      </c>
      <c r="G9" s="208" t="s">
        <v>443</v>
      </c>
      <c r="H9" s="209">
        <v>379.97030000000001</v>
      </c>
      <c r="I9" s="208" t="s">
        <v>443</v>
      </c>
      <c r="J9" s="325">
        <v>1.02</v>
      </c>
      <c r="K9" s="208" t="s">
        <v>443</v>
      </c>
      <c r="L9" s="210">
        <v>0.57489999999999997</v>
      </c>
      <c r="M9" s="208" t="s">
        <v>443</v>
      </c>
      <c r="N9" s="210">
        <v>1.5949</v>
      </c>
    </row>
    <row r="10" spans="1:14" s="326" customFormat="1" ht="15" customHeight="1">
      <c r="A10" s="207" t="s">
        <v>325</v>
      </c>
      <c r="B10" s="324" t="s">
        <v>443</v>
      </c>
      <c r="C10" s="327" t="s">
        <v>443</v>
      </c>
      <c r="D10" s="328">
        <v>296.01799999999997</v>
      </c>
      <c r="E10" s="327" t="s">
        <v>443</v>
      </c>
      <c r="F10" s="328">
        <v>143.90020000000001</v>
      </c>
      <c r="G10" s="327" t="s">
        <v>443</v>
      </c>
      <c r="H10" s="328">
        <v>439.91820000000001</v>
      </c>
      <c r="I10" s="327" t="s">
        <v>443</v>
      </c>
      <c r="J10" s="329">
        <v>1.3943000000000001</v>
      </c>
      <c r="K10" s="327" t="s">
        <v>443</v>
      </c>
      <c r="L10" s="330">
        <v>0.67779999999999996</v>
      </c>
      <c r="M10" s="327" t="s">
        <v>443</v>
      </c>
      <c r="N10" s="330">
        <v>2.0720999999999998</v>
      </c>
    </row>
    <row r="11" spans="1:14" ht="15" customHeight="1">
      <c r="A11" s="212" t="s">
        <v>447</v>
      </c>
    </row>
    <row r="12" spans="1:14" ht="15" customHeight="1">
      <c r="A12" s="270" t="s">
        <v>452</v>
      </c>
    </row>
    <row r="13" spans="1:14" s="211" customFormat="1" ht="15" customHeight="1">
      <c r="A13" s="264" t="s">
        <v>446</v>
      </c>
      <c r="B13" s="265"/>
      <c r="C13" s="266"/>
      <c r="D13" s="267">
        <f>D10*((72184700000/5404322)/(160947800000/10505445))</f>
        <v>258.07828701240811</v>
      </c>
      <c r="E13" s="266"/>
      <c r="F13" s="267">
        <f>F10*((72184700000/5404322)/(160947800000/10505445))</f>
        <v>125.4569557146624</v>
      </c>
      <c r="G13" s="266"/>
      <c r="H13" s="267">
        <f>H10*((72184700000/5404322)/(160947800000/10505445))</f>
        <v>383.53524272707051</v>
      </c>
      <c r="I13" s="266"/>
      <c r="J13" s="268">
        <f>J9*((160947800000/10505445)/(72184700000/5404322))</f>
        <v>1.1699487139942275</v>
      </c>
      <c r="K13" s="266"/>
      <c r="L13" s="269">
        <f>L10*((72184700000/5404322)/(160947800000/10505445))</f>
        <v>0.59092846697501578</v>
      </c>
      <c r="M13" s="266"/>
      <c r="N13" s="269">
        <f>N10*((72184700000/5404322)/(160947800000/10505445))</f>
        <v>1.8065253414265714</v>
      </c>
    </row>
    <row r="15" spans="1:14">
      <c r="H15" s="260" t="s">
        <v>449</v>
      </c>
      <c r="I15" s="261"/>
      <c r="J15" s="262">
        <f>J10-J13</f>
        <v>0.22435128600577259</v>
      </c>
    </row>
    <row r="16" spans="1:14">
      <c r="H16" s="260" t="s">
        <v>450</v>
      </c>
      <c r="I16" s="261"/>
      <c r="J16" s="263">
        <f>1-(J13/J10)</f>
        <v>0.16090603600786957</v>
      </c>
    </row>
  </sheetData>
  <mergeCells count="22">
    <mergeCell ref="A3:B3"/>
    <mergeCell ref="C3:N3"/>
    <mergeCell ref="A4:B4"/>
    <mergeCell ref="C4:N4"/>
    <mergeCell ref="A5:B5"/>
    <mergeCell ref="C5:N5"/>
    <mergeCell ref="M8:N8"/>
    <mergeCell ref="A6:B6"/>
    <mergeCell ref="C6:H6"/>
    <mergeCell ref="I6:N6"/>
    <mergeCell ref="A7:B7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</mergeCells>
  <hyperlinks>
    <hyperlink ref="A2" r:id="rId1" tooltip="Click once to display linked information. Click and hold to select this cell." display="http://stats.oecd.org/OECDStat_Metadata/ShowMetadata.ashx?Dataset=SHA&amp;ShowOnWeb=true&amp;Lang=en"/>
    <hyperlink ref="C6" r:id="rId2" tooltip="Click once to display linked information. Click and hold to select this cell." display="http://stats.oecd.org/OECDStat_Metadata/ShowMetadata.ashx?Dataset=SHA&amp;Coords=[UNI].[VRPPPR]&amp;ShowOnWeb=true&amp;Lang=en"/>
    <hyperlink ref="A9" r:id="rId3" tooltip="Click once to display linked information. Click and hold to select this cell." display="http://stats.oecd.org/OECDStat_Metadata/ShowMetadata.ashx?Dataset=SHA&amp;Coords=[COU].[CZE]&amp;ShowOnWeb=true&amp;Lang=en"/>
    <hyperlink ref="A10" r:id="rId4" tooltip="Click once to display linked information. Click and hold to select this cell." display="http://stats.oecd.org/OECDStat_Metadata/ShowMetadata.ashx?Dataset=SHA&amp;Coords=%5bCOU%5d.%5bSVK%5d&amp;ShowOnWeb=true&amp;Lang=en"/>
    <hyperlink ref="A11" r:id="rId5" tooltip="Click once to display linked information. Click and hold to select this cell." display="http://stats.oecd.org/"/>
  </hyperlinks>
  <pageMargins left="0.75" right="0.75" top="1" bottom="1" header="0.5" footer="0.5"/>
  <pageSetup orientation="portrait" horizontalDpi="4294967293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25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2.75"/>
  <cols>
    <col min="1" max="1" width="6.7109375" style="96" hidden="1" customWidth="1"/>
    <col min="2" max="2" width="52.7109375" style="98" customWidth="1"/>
    <col min="3" max="54" width="10.7109375" style="3" customWidth="1"/>
    <col min="55" max="16384" width="9.140625" style="3"/>
  </cols>
  <sheetData>
    <row r="1" spans="1:54" ht="15" customHeight="1">
      <c r="C1" s="217" t="s">
        <v>261</v>
      </c>
      <c r="D1" s="217"/>
      <c r="E1" s="217"/>
      <c r="F1" s="217"/>
      <c r="G1" s="217"/>
      <c r="H1" s="217"/>
      <c r="I1" s="217"/>
      <c r="J1" s="217"/>
      <c r="K1" s="217"/>
      <c r="L1" s="217"/>
    </row>
    <row r="2" spans="1:54" s="96" customFormat="1" ht="15" customHeight="1" thickBot="1">
      <c r="A2" s="95"/>
      <c r="B2" s="97" t="s">
        <v>269</v>
      </c>
      <c r="C2" s="93">
        <v>2012</v>
      </c>
      <c r="D2" s="94">
        <v>2013</v>
      </c>
      <c r="E2" s="94">
        <v>2014</v>
      </c>
      <c r="F2" s="94">
        <v>2015</v>
      </c>
      <c r="G2" s="94">
        <v>2016</v>
      </c>
      <c r="H2" s="94">
        <v>2017</v>
      </c>
      <c r="I2" s="94">
        <v>2018</v>
      </c>
      <c r="J2" s="94">
        <v>2019</v>
      </c>
      <c r="K2" s="94">
        <v>2020</v>
      </c>
      <c r="L2" s="94">
        <v>2021</v>
      </c>
      <c r="M2" s="94">
        <v>2022</v>
      </c>
      <c r="N2" s="94">
        <v>2023</v>
      </c>
      <c r="O2" s="94">
        <v>2024</v>
      </c>
      <c r="P2" s="94">
        <v>2025</v>
      </c>
      <c r="Q2" s="94">
        <v>2026</v>
      </c>
      <c r="R2" s="94">
        <v>2027</v>
      </c>
      <c r="S2" s="94">
        <v>2028</v>
      </c>
      <c r="T2" s="94">
        <v>2029</v>
      </c>
      <c r="U2" s="94">
        <v>2030</v>
      </c>
      <c r="V2" s="94">
        <v>2031</v>
      </c>
      <c r="W2" s="94">
        <v>2032</v>
      </c>
      <c r="X2" s="94">
        <v>2033</v>
      </c>
      <c r="Y2" s="94">
        <v>2034</v>
      </c>
      <c r="Z2" s="94">
        <v>2035</v>
      </c>
      <c r="AA2" s="94">
        <v>2036</v>
      </c>
      <c r="AB2" s="94">
        <v>2037</v>
      </c>
      <c r="AC2" s="94">
        <v>2038</v>
      </c>
      <c r="AD2" s="94">
        <v>2039</v>
      </c>
      <c r="AE2" s="94">
        <v>2040</v>
      </c>
      <c r="AF2" s="94">
        <v>2041</v>
      </c>
      <c r="AG2" s="94">
        <v>2042</v>
      </c>
      <c r="AH2" s="94">
        <v>2043</v>
      </c>
      <c r="AI2" s="94">
        <v>2044</v>
      </c>
      <c r="AJ2" s="94">
        <v>2045</v>
      </c>
      <c r="AK2" s="94">
        <v>2046</v>
      </c>
      <c r="AL2" s="94">
        <v>2047</v>
      </c>
      <c r="AM2" s="94">
        <v>2048</v>
      </c>
      <c r="AN2" s="94">
        <v>2049</v>
      </c>
      <c r="AO2" s="94">
        <v>2050</v>
      </c>
      <c r="AP2" s="94">
        <v>2051</v>
      </c>
      <c r="AQ2" s="94">
        <v>2052</v>
      </c>
      <c r="AR2" s="94">
        <v>2053</v>
      </c>
      <c r="AS2" s="94">
        <v>2054</v>
      </c>
      <c r="AT2" s="94">
        <v>2055</v>
      </c>
      <c r="AU2" s="94">
        <v>2056</v>
      </c>
      <c r="AV2" s="94">
        <v>2057</v>
      </c>
      <c r="AW2" s="94">
        <v>2058</v>
      </c>
      <c r="AX2" s="94">
        <v>2059</v>
      </c>
      <c r="AY2" s="94">
        <v>2060</v>
      </c>
      <c r="AZ2" s="94">
        <v>2061</v>
      </c>
      <c r="BA2" s="94">
        <v>2062</v>
      </c>
      <c r="BB2" s="94">
        <v>2063</v>
      </c>
    </row>
    <row r="3" spans="1:54" s="334" customFormat="1" ht="15" customHeight="1">
      <c r="A3" s="331"/>
      <c r="B3" s="105" t="s">
        <v>285</v>
      </c>
      <c r="C3" s="332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</row>
    <row r="4" spans="1:54" s="106" customFormat="1" ht="15" customHeight="1">
      <c r="A4" s="143"/>
      <c r="B4" s="102" t="s">
        <v>262</v>
      </c>
      <c r="C4" s="157">
        <v>1.8000000000000002E-2</v>
      </c>
      <c r="D4" s="157">
        <v>9.0000000000000011E-3</v>
      </c>
      <c r="E4" s="157">
        <v>2.3E-2</v>
      </c>
      <c r="F4" s="157">
        <v>0.03</v>
      </c>
      <c r="G4" s="157">
        <v>3.2000000000000001E-2</v>
      </c>
      <c r="H4" s="157">
        <v>3.4000000000000002E-2</v>
      </c>
      <c r="I4" s="157">
        <v>3.2000000000000001E-2</v>
      </c>
      <c r="J4" s="155">
        <v>3.0901279624885251E-2</v>
      </c>
      <c r="K4" s="155">
        <v>2.9802559249770502E-2</v>
      </c>
      <c r="L4" s="155">
        <v>2.8703838874655753E-2</v>
      </c>
      <c r="M4" s="155">
        <v>2.7605118499541E-2</v>
      </c>
      <c r="N4" s="155">
        <v>2.6506398124426251E-2</v>
      </c>
      <c r="O4" s="155">
        <v>2.5407677749311502E-2</v>
      </c>
      <c r="P4" s="155">
        <v>2.4308957374196753E-2</v>
      </c>
      <c r="Q4" s="155">
        <v>2.3210236999082E-2</v>
      </c>
      <c r="R4" s="155">
        <v>2.2111516623967251E-2</v>
      </c>
      <c r="S4" s="155">
        <v>2.1012796248852501E-2</v>
      </c>
      <c r="T4" s="155">
        <v>1.9914075873737745E-2</v>
      </c>
      <c r="U4" s="155">
        <v>1.8815355498622999E-2</v>
      </c>
      <c r="V4" s="155">
        <v>1.8548223513816242E-2</v>
      </c>
      <c r="W4" s="155">
        <v>1.8281091529009485E-2</v>
      </c>
      <c r="X4" s="155">
        <v>1.8013959544202724E-2</v>
      </c>
      <c r="Y4" s="155">
        <v>1.774682755939597E-2</v>
      </c>
      <c r="Z4" s="155">
        <v>1.7479695574589213E-2</v>
      </c>
      <c r="AA4" s="155">
        <v>1.7212563589782456E-2</v>
      </c>
      <c r="AB4" s="155">
        <v>1.6945431604975695E-2</v>
      </c>
      <c r="AC4" s="155">
        <v>1.6678299620168938E-2</v>
      </c>
      <c r="AD4" s="155">
        <v>1.641116763536218E-2</v>
      </c>
      <c r="AE4" s="155">
        <v>1.6144035650555423E-2</v>
      </c>
      <c r="AF4" s="155">
        <v>1.5876903665748666E-2</v>
      </c>
      <c r="AG4" s="155">
        <v>1.5609771680941908E-2</v>
      </c>
      <c r="AH4" s="155">
        <v>1.5342639696135149E-2</v>
      </c>
      <c r="AI4" s="155">
        <v>1.5075507711328396E-2</v>
      </c>
      <c r="AJ4" s="155">
        <v>1.4808375726521635E-2</v>
      </c>
      <c r="AK4" s="155">
        <v>1.4541243741714878E-2</v>
      </c>
      <c r="AL4" s="155">
        <v>1.427411175690812E-2</v>
      </c>
      <c r="AM4" s="155">
        <v>1.4006979772101363E-2</v>
      </c>
      <c r="AN4" s="155">
        <v>1.3739847787294606E-2</v>
      </c>
      <c r="AO4" s="155">
        <v>1.3472715802487847E-2</v>
      </c>
      <c r="AP4" s="155">
        <v>1.3205583817681089E-2</v>
      </c>
      <c r="AQ4" s="155">
        <v>1.2938451832874334E-2</v>
      </c>
      <c r="AR4" s="155">
        <v>1.2671319848067575E-2</v>
      </c>
      <c r="AS4" s="155">
        <v>1.2404187863260816E-2</v>
      </c>
      <c r="AT4" s="155">
        <v>1.2137055878454062E-2</v>
      </c>
      <c r="AU4" s="155">
        <v>1.1869923893647303E-2</v>
      </c>
      <c r="AV4" s="155">
        <v>1.1602791908840546E-2</v>
      </c>
      <c r="AW4" s="155">
        <v>1.1335659924033787E-2</v>
      </c>
      <c r="AX4" s="155">
        <v>1.1068527939227031E-2</v>
      </c>
      <c r="AY4" s="155">
        <v>1.0801395954420272E-2</v>
      </c>
      <c r="AZ4" s="155">
        <v>1.0534263969613515E-2</v>
      </c>
      <c r="BA4" s="155">
        <v>1.0267131984806759E-2</v>
      </c>
      <c r="BB4" s="155">
        <v>0.01</v>
      </c>
    </row>
    <row r="5" spans="1:54" s="106" customFormat="1" ht="15" customHeight="1">
      <c r="A5" s="143"/>
      <c r="B5" s="102" t="s">
        <v>263</v>
      </c>
      <c r="C5" s="157">
        <v>3.6000000000000004E-2</v>
      </c>
      <c r="D5" s="157">
        <v>1.3999999999999999E-2</v>
      </c>
      <c r="E5" s="157">
        <v>8.0000000000000002E-3</v>
      </c>
      <c r="F5" s="157">
        <v>2.1000000000000001E-2</v>
      </c>
      <c r="G5" s="157">
        <v>2.3E-2</v>
      </c>
      <c r="H5" s="157">
        <v>2.4E-2</v>
      </c>
      <c r="I5" s="157">
        <v>0.02</v>
      </c>
      <c r="J5" s="155">
        <v>0.02</v>
      </c>
      <c r="K5" s="155">
        <v>0.02</v>
      </c>
      <c r="L5" s="155">
        <v>0.02</v>
      </c>
      <c r="M5" s="155">
        <v>0.02</v>
      </c>
      <c r="N5" s="155">
        <v>0.02</v>
      </c>
      <c r="O5" s="155">
        <v>0.02</v>
      </c>
      <c r="P5" s="155">
        <v>0.02</v>
      </c>
      <c r="Q5" s="155">
        <v>0.02</v>
      </c>
      <c r="R5" s="155">
        <v>0.02</v>
      </c>
      <c r="S5" s="155">
        <v>0.02</v>
      </c>
      <c r="T5" s="155">
        <v>0.02</v>
      </c>
      <c r="U5" s="155">
        <v>0.02</v>
      </c>
      <c r="V5" s="155">
        <v>0.02</v>
      </c>
      <c r="W5" s="155">
        <v>0.02</v>
      </c>
      <c r="X5" s="155">
        <v>0.02</v>
      </c>
      <c r="Y5" s="155">
        <v>0.02</v>
      </c>
      <c r="Z5" s="155">
        <v>0.02</v>
      </c>
      <c r="AA5" s="155">
        <v>0.02</v>
      </c>
      <c r="AB5" s="155">
        <v>0.02</v>
      </c>
      <c r="AC5" s="155">
        <v>0.02</v>
      </c>
      <c r="AD5" s="155">
        <v>0.02</v>
      </c>
      <c r="AE5" s="155">
        <v>0.02</v>
      </c>
      <c r="AF5" s="155">
        <v>0.02</v>
      </c>
      <c r="AG5" s="155">
        <v>0.02</v>
      </c>
      <c r="AH5" s="155">
        <v>0.02</v>
      </c>
      <c r="AI5" s="155">
        <v>0.02</v>
      </c>
      <c r="AJ5" s="155">
        <v>0.02</v>
      </c>
      <c r="AK5" s="155">
        <v>0.02</v>
      </c>
      <c r="AL5" s="155">
        <v>0.02</v>
      </c>
      <c r="AM5" s="155">
        <v>0.02</v>
      </c>
      <c r="AN5" s="155">
        <v>0.02</v>
      </c>
      <c r="AO5" s="155">
        <v>0.02</v>
      </c>
      <c r="AP5" s="155">
        <v>0.02</v>
      </c>
      <c r="AQ5" s="155">
        <v>0.02</v>
      </c>
      <c r="AR5" s="155">
        <v>0.02</v>
      </c>
      <c r="AS5" s="155">
        <v>0.02</v>
      </c>
      <c r="AT5" s="155">
        <v>0.02</v>
      </c>
      <c r="AU5" s="155">
        <v>0.02</v>
      </c>
      <c r="AV5" s="155">
        <v>0.02</v>
      </c>
      <c r="AW5" s="155">
        <v>0.02</v>
      </c>
      <c r="AX5" s="155">
        <v>0.02</v>
      </c>
      <c r="AY5" s="155">
        <v>0.02</v>
      </c>
      <c r="AZ5" s="155">
        <v>0.02</v>
      </c>
      <c r="BA5" s="155">
        <v>0.02</v>
      </c>
      <c r="BB5" s="155">
        <v>0.02</v>
      </c>
    </row>
    <row r="6" spans="1:54" s="106" customFormat="1" ht="15" customHeight="1">
      <c r="A6" s="335"/>
      <c r="B6" s="102" t="s">
        <v>264</v>
      </c>
      <c r="C6" s="157">
        <v>2.4E-2</v>
      </c>
      <c r="D6" s="157">
        <v>2.4E-2</v>
      </c>
      <c r="E6" s="157">
        <v>2.5000000000000001E-2</v>
      </c>
      <c r="F6" s="157">
        <v>3.5000000000000003E-2</v>
      </c>
      <c r="G6" s="157">
        <v>4.0999999999999995E-2</v>
      </c>
      <c r="H6" s="157">
        <v>4.4999999999999998E-2</v>
      </c>
      <c r="I6" s="157">
        <v>0.05</v>
      </c>
      <c r="J6" s="155">
        <v>4.9166666666666664E-2</v>
      </c>
      <c r="K6" s="155">
        <v>4.8333333333333339E-2</v>
      </c>
      <c r="L6" s="155">
        <v>4.7500000000000001E-2</v>
      </c>
      <c r="M6" s="155">
        <v>4.6666666666666662E-2</v>
      </c>
      <c r="N6" s="155">
        <v>4.5833333333333337E-2</v>
      </c>
      <c r="O6" s="155">
        <v>4.4999999999999998E-2</v>
      </c>
      <c r="P6" s="155">
        <v>4.4166666666666667E-2</v>
      </c>
      <c r="Q6" s="155">
        <v>4.3333333333333328E-2</v>
      </c>
      <c r="R6" s="155">
        <v>4.2500000000000003E-2</v>
      </c>
      <c r="S6" s="155">
        <v>4.1666666666666671E-2</v>
      </c>
      <c r="T6" s="155">
        <v>4.0833333333333333E-2</v>
      </c>
      <c r="U6" s="155">
        <v>0.04</v>
      </c>
      <c r="V6" s="155">
        <v>3.9848484848484848E-2</v>
      </c>
      <c r="W6" s="155">
        <v>3.9696969696969696E-2</v>
      </c>
      <c r="X6" s="155">
        <v>3.9545454545454543E-2</v>
      </c>
      <c r="Y6" s="155">
        <v>3.9393939393939398E-2</v>
      </c>
      <c r="Z6" s="155">
        <v>3.9242424242424245E-2</v>
      </c>
      <c r="AA6" s="155">
        <v>3.9090909090909093E-2</v>
      </c>
      <c r="AB6" s="155">
        <v>3.8939393939393933E-2</v>
      </c>
      <c r="AC6" s="155">
        <v>3.8787878787878788E-2</v>
      </c>
      <c r="AD6" s="155">
        <v>3.8636363636363635E-2</v>
      </c>
      <c r="AE6" s="155">
        <v>3.8484848484848483E-2</v>
      </c>
      <c r="AF6" s="155">
        <v>3.833333333333333E-2</v>
      </c>
      <c r="AG6" s="155">
        <v>3.8181818181818185E-2</v>
      </c>
      <c r="AH6" s="155">
        <v>3.8030303030303025E-2</v>
      </c>
      <c r="AI6" s="155">
        <v>3.787878787878788E-2</v>
      </c>
      <c r="AJ6" s="155">
        <v>3.7727272727272727E-2</v>
      </c>
      <c r="AK6" s="155">
        <v>3.7575757575757575E-2</v>
      </c>
      <c r="AL6" s="155">
        <v>3.7424242424242422E-2</v>
      </c>
      <c r="AM6" s="155">
        <v>3.727272727272727E-2</v>
      </c>
      <c r="AN6" s="155">
        <v>3.7121212121212117E-2</v>
      </c>
      <c r="AO6" s="155">
        <v>3.6969696969696965E-2</v>
      </c>
      <c r="AP6" s="155">
        <v>3.6818181818181819E-2</v>
      </c>
      <c r="AQ6" s="155">
        <v>3.666666666666666E-2</v>
      </c>
      <c r="AR6" s="155">
        <v>3.6515151515151514E-2</v>
      </c>
      <c r="AS6" s="155">
        <v>3.6363636363636362E-2</v>
      </c>
      <c r="AT6" s="155">
        <v>3.6212121212121209E-2</v>
      </c>
      <c r="AU6" s="155">
        <v>3.6060606060606057E-2</v>
      </c>
      <c r="AV6" s="155">
        <v>3.5909090909090911E-2</v>
      </c>
      <c r="AW6" s="155">
        <v>3.5757575757575759E-2</v>
      </c>
      <c r="AX6" s="155">
        <v>3.5606060606060606E-2</v>
      </c>
      <c r="AY6" s="155">
        <v>3.5454545454545454E-2</v>
      </c>
      <c r="AZ6" s="155">
        <v>3.5303030303030301E-2</v>
      </c>
      <c r="BA6" s="155">
        <v>3.5151515151515149E-2</v>
      </c>
      <c r="BB6" s="155">
        <v>3.5000000000000003E-2</v>
      </c>
    </row>
    <row r="7" spans="1:54" s="106" customFormat="1" ht="15" customHeight="1">
      <c r="A7" s="335"/>
      <c r="B7" s="102" t="s">
        <v>358</v>
      </c>
      <c r="C7" s="156"/>
      <c r="D7" s="156">
        <v>824</v>
      </c>
      <c r="E7" s="156">
        <v>844.59999999999991</v>
      </c>
      <c r="F7" s="156">
        <v>874.16099999999983</v>
      </c>
      <c r="G7" s="156">
        <v>910.00160099999971</v>
      </c>
      <c r="H7" s="156">
        <v>950.95167304499967</v>
      </c>
      <c r="I7" s="156">
        <v>998.49925669724973</v>
      </c>
      <c r="J7" s="156">
        <v>1047.5921368181978</v>
      </c>
      <c r="K7" s="156">
        <v>1098.2257567644108</v>
      </c>
      <c r="L7" s="156">
        <v>1150.3914802107204</v>
      </c>
      <c r="M7" s="156">
        <v>1204.0764159538874</v>
      </c>
      <c r="N7" s="156">
        <v>1259.2632516851072</v>
      </c>
      <c r="O7" s="156">
        <v>1315.9300980109369</v>
      </c>
      <c r="P7" s="156">
        <v>1374.0503440064201</v>
      </c>
      <c r="Q7" s="156">
        <v>1433.5925255800314</v>
      </c>
      <c r="R7" s="156">
        <v>1494.5202079171827</v>
      </c>
      <c r="S7" s="156">
        <v>1556.7918832470655</v>
      </c>
      <c r="T7" s="156">
        <v>1620.3608851463205</v>
      </c>
      <c r="U7" s="156">
        <v>1685.1753205521734</v>
      </c>
      <c r="V7" s="156">
        <v>1752.3270037802372</v>
      </c>
      <c r="W7" s="156">
        <v>1821.889075748483</v>
      </c>
      <c r="X7" s="156">
        <v>1893.9365073803549</v>
      </c>
      <c r="Y7" s="156">
        <v>1968.5461273680658</v>
      </c>
      <c r="Z7" s="156">
        <v>2045.7966496390247</v>
      </c>
      <c r="AA7" s="156">
        <v>2125.7687004885502</v>
      </c>
      <c r="AB7" s="156">
        <v>2208.5448453409072</v>
      </c>
      <c r="AC7" s="156">
        <v>2294.2096150995849</v>
      </c>
      <c r="AD7" s="156">
        <v>2382.8495320466141</v>
      </c>
      <c r="AE7" s="156">
        <v>2474.5531352496205</v>
      </c>
      <c r="AF7" s="156">
        <v>2569.4110054341891</v>
      </c>
      <c r="AG7" s="156">
        <v>2667.5157892780398</v>
      </c>
      <c r="AH7" s="156">
        <v>2768.9622230824016</v>
      </c>
      <c r="AI7" s="156">
        <v>2873.8471557749167</v>
      </c>
      <c r="AJ7" s="156">
        <v>2982.2695711973342</v>
      </c>
      <c r="AK7" s="156">
        <v>3094.330609630204</v>
      </c>
      <c r="AL7" s="156">
        <v>3210.1335885057583</v>
      </c>
      <c r="AM7" s="156">
        <v>3329.7840222591549</v>
      </c>
      <c r="AN7" s="156">
        <v>3453.3896412672598</v>
      </c>
      <c r="AO7" s="156">
        <v>3581.0604098232006</v>
      </c>
      <c r="AP7" s="156">
        <v>3712.908543093964</v>
      </c>
      <c r="AQ7" s="156">
        <v>3849.0485230074091</v>
      </c>
      <c r="AR7" s="156">
        <v>3989.5971130141952</v>
      </c>
      <c r="AS7" s="156">
        <v>4134.673371669257</v>
      </c>
      <c r="AT7" s="156">
        <v>4284.3986649766739</v>
      </c>
      <c r="AU7" s="156">
        <v>4438.8966774409846</v>
      </c>
      <c r="AV7" s="156">
        <v>4598.2934217672746</v>
      </c>
      <c r="AW7" s="156">
        <v>4762.7172471516797</v>
      </c>
      <c r="AX7" s="156">
        <v>4932.2988461032928</v>
      </c>
      <c r="AY7" s="156">
        <v>5107.1712597378637</v>
      </c>
      <c r="AZ7" s="156"/>
      <c r="BA7" s="156"/>
      <c r="BB7" s="156"/>
    </row>
    <row r="8" spans="1:54" s="106" customFormat="1" ht="15" customHeight="1">
      <c r="A8" s="335"/>
      <c r="B8" s="102" t="s">
        <v>265</v>
      </c>
      <c r="C8" s="157">
        <v>-1.2E-2</v>
      </c>
      <c r="D8" s="157">
        <v>0.01</v>
      </c>
      <c r="E8" s="157">
        <v>1.7000000000000001E-2</v>
      </c>
      <c r="F8" s="157">
        <v>1.4999999999999999E-2</v>
      </c>
      <c r="G8" s="157">
        <v>1.8000000000000002E-2</v>
      </c>
      <c r="H8" s="157">
        <v>2.1000000000000001E-2</v>
      </c>
      <c r="I8" s="157">
        <v>0.03</v>
      </c>
      <c r="J8" s="155">
        <v>2.9166666666666664E-2</v>
      </c>
      <c r="K8" s="155">
        <v>2.8333333333333335E-2</v>
      </c>
      <c r="L8" s="155">
        <v>2.75E-2</v>
      </c>
      <c r="M8" s="155">
        <v>2.6666666666666665E-2</v>
      </c>
      <c r="N8" s="155">
        <v>2.5833333333333333E-2</v>
      </c>
      <c r="O8" s="155">
        <v>2.5000000000000001E-2</v>
      </c>
      <c r="P8" s="155">
        <v>2.416666666666667E-2</v>
      </c>
      <c r="Q8" s="155">
        <v>2.3333333333333331E-2</v>
      </c>
      <c r="R8" s="155">
        <v>2.2499999999999999E-2</v>
      </c>
      <c r="S8" s="155">
        <v>2.1666666666666671E-2</v>
      </c>
      <c r="T8" s="155">
        <v>2.0833333333333329E-2</v>
      </c>
      <c r="U8" s="155">
        <v>0.02</v>
      </c>
      <c r="V8" s="155">
        <v>1.9848484848484848E-2</v>
      </c>
      <c r="W8" s="155">
        <v>1.9696969696969699E-2</v>
      </c>
      <c r="X8" s="155">
        <v>1.9545454545454546E-2</v>
      </c>
      <c r="Y8" s="155">
        <v>1.9393939393939394E-2</v>
      </c>
      <c r="Z8" s="155">
        <v>1.9242424242424241E-2</v>
      </c>
      <c r="AA8" s="155">
        <v>1.9090909090909092E-2</v>
      </c>
      <c r="AB8" s="155">
        <v>1.8939393939393936E-2</v>
      </c>
      <c r="AC8" s="155">
        <v>1.8787878787878787E-2</v>
      </c>
      <c r="AD8" s="155">
        <v>1.8636363636363638E-2</v>
      </c>
      <c r="AE8" s="155">
        <v>1.8484848484848486E-2</v>
      </c>
      <c r="AF8" s="155">
        <v>1.8333333333333333E-2</v>
      </c>
      <c r="AG8" s="155">
        <v>1.8181818181818181E-2</v>
      </c>
      <c r="AH8" s="155">
        <v>1.8030303030303028E-2</v>
      </c>
      <c r="AI8" s="155">
        <v>1.7878787878787879E-2</v>
      </c>
      <c r="AJ8" s="155">
        <v>1.7727272727272723E-2</v>
      </c>
      <c r="AK8" s="155">
        <v>1.7575757575757574E-2</v>
      </c>
      <c r="AL8" s="155">
        <v>1.7424242424242425E-2</v>
      </c>
      <c r="AM8" s="155">
        <v>1.7272727272727269E-2</v>
      </c>
      <c r="AN8" s="155">
        <v>1.7121212121212124E-2</v>
      </c>
      <c r="AO8" s="155">
        <v>1.6969696969696971E-2</v>
      </c>
      <c r="AP8" s="155">
        <v>1.6818181818181819E-2</v>
      </c>
      <c r="AQ8" s="155">
        <v>1.6666666666666666E-2</v>
      </c>
      <c r="AR8" s="155">
        <v>1.6515151515151514E-2</v>
      </c>
      <c r="AS8" s="155">
        <v>1.6363636363636361E-2</v>
      </c>
      <c r="AT8" s="155">
        <v>1.6212121212121212E-2</v>
      </c>
      <c r="AU8" s="155">
        <v>1.606060606060606E-2</v>
      </c>
      <c r="AV8" s="155">
        <v>1.5909090909090907E-2</v>
      </c>
      <c r="AW8" s="155">
        <v>1.5757575757575758E-2</v>
      </c>
      <c r="AX8" s="155">
        <v>1.5606060606060606E-2</v>
      </c>
      <c r="AY8" s="155">
        <v>1.5454545454545453E-2</v>
      </c>
      <c r="AZ8" s="155">
        <v>1.5303030303030303E-2</v>
      </c>
      <c r="BA8" s="155">
        <v>1.5151515151515152E-2</v>
      </c>
      <c r="BB8" s="155">
        <v>1.4999999999999999E-2</v>
      </c>
    </row>
    <row r="9" spans="1:54" s="106" customFormat="1" ht="15" customHeight="1">
      <c r="A9" s="335"/>
      <c r="B9" s="102" t="s">
        <v>359</v>
      </c>
      <c r="C9" s="156"/>
      <c r="D9" s="156">
        <v>824</v>
      </c>
      <c r="E9" s="156">
        <v>838.00799999999992</v>
      </c>
      <c r="F9" s="156">
        <v>850.57811999999979</v>
      </c>
      <c r="G9" s="156">
        <v>865.88852615999974</v>
      </c>
      <c r="H9" s="156">
        <v>884.07218520935965</v>
      </c>
      <c r="I9" s="156">
        <v>910.59435076564046</v>
      </c>
      <c r="J9" s="156">
        <v>937.15335266297154</v>
      </c>
      <c r="K9" s="156">
        <v>963.70603098842241</v>
      </c>
      <c r="L9" s="156">
        <v>990.20794684060411</v>
      </c>
      <c r="M9" s="156">
        <v>1016.6134920896868</v>
      </c>
      <c r="N9" s="156">
        <v>1042.8760073020037</v>
      </c>
      <c r="O9" s="156">
        <v>1068.9479074845538</v>
      </c>
      <c r="P9" s="156">
        <v>1094.7808152487637</v>
      </c>
      <c r="Q9" s="156">
        <v>1120.3257009379017</v>
      </c>
      <c r="R9" s="156">
        <v>1145.5330292090046</v>
      </c>
      <c r="S9" s="156">
        <v>1170.352911508533</v>
      </c>
      <c r="T9" s="156">
        <v>1194.7352638316274</v>
      </c>
      <c r="U9" s="156">
        <v>1218.62996910826</v>
      </c>
      <c r="V9" s="156">
        <v>1242.8179275860148</v>
      </c>
      <c r="W9" s="156">
        <v>1267.2976746445272</v>
      </c>
      <c r="X9" s="156">
        <v>1292.0675837398521</v>
      </c>
      <c r="Y9" s="156">
        <v>1317.1258641517763</v>
      </c>
      <c r="Z9" s="156">
        <v>1342.4705588104546</v>
      </c>
      <c r="AA9" s="156">
        <v>1368.0995422059268</v>
      </c>
      <c r="AB9" s="156">
        <v>1394.0105183840694</v>
      </c>
      <c r="AC9" s="156">
        <v>1420.2010190324975</v>
      </c>
      <c r="AD9" s="156">
        <v>1446.6684016599211</v>
      </c>
      <c r="AE9" s="156">
        <v>1473.4098478724227</v>
      </c>
      <c r="AF9" s="156">
        <v>1500.4223617500838</v>
      </c>
      <c r="AG9" s="156">
        <v>1527.7027683273579</v>
      </c>
      <c r="AH9" s="156">
        <v>1555.247712180533</v>
      </c>
      <c r="AI9" s="156">
        <v>1583.0536561255788</v>
      </c>
      <c r="AJ9" s="156">
        <v>1611.1168800296232</v>
      </c>
      <c r="AK9" s="156">
        <v>1639.4334797392348</v>
      </c>
      <c r="AL9" s="156">
        <v>1667.9993661286305</v>
      </c>
      <c r="AM9" s="156">
        <v>1696.8102642708525</v>
      </c>
      <c r="AN9" s="156">
        <v>1725.8617127348837</v>
      </c>
      <c r="AO9" s="156">
        <v>1755.149063011597</v>
      </c>
      <c r="AP9" s="156">
        <v>1784.6674790713375</v>
      </c>
      <c r="AQ9" s="156">
        <v>1814.4119370558597</v>
      </c>
      <c r="AR9" s="156">
        <v>1844.3772251072369</v>
      </c>
      <c r="AS9" s="156">
        <v>1874.5579433362643</v>
      </c>
      <c r="AT9" s="156">
        <v>1904.9485039327762</v>
      </c>
      <c r="AU9" s="156">
        <v>1935.5431314201815</v>
      </c>
      <c r="AV9" s="156">
        <v>1966.3358630564117</v>
      </c>
      <c r="AW9" s="156">
        <v>1997.3205493833614</v>
      </c>
      <c r="AX9" s="156">
        <v>2028.4908549267684</v>
      </c>
      <c r="AY9" s="156">
        <v>2059.8402590483638</v>
      </c>
      <c r="AZ9" s="156"/>
      <c r="BA9" s="156"/>
      <c r="BB9" s="156"/>
    </row>
    <row r="10" spans="1:54" s="148" customFormat="1" ht="15" customHeight="1">
      <c r="A10" s="143"/>
      <c r="B10" s="102" t="s">
        <v>266</v>
      </c>
      <c r="C10" s="157">
        <v>1E-3</v>
      </c>
      <c r="D10" s="157">
        <v>-8.0000000000000002E-3</v>
      </c>
      <c r="E10" s="157">
        <v>3.0000000000000001E-3</v>
      </c>
      <c r="F10" s="157">
        <v>6.0000000000000001E-3</v>
      </c>
      <c r="G10" s="157">
        <v>6.9999999999999993E-3</v>
      </c>
      <c r="H10" s="157">
        <v>9.0000000000000011E-3</v>
      </c>
      <c r="I10" s="157">
        <v>2E-3</v>
      </c>
      <c r="J10" s="157">
        <v>1.7500000000000003E-3</v>
      </c>
      <c r="K10" s="157">
        <v>1.5000000000000002E-3</v>
      </c>
      <c r="L10" s="157">
        <v>1.2500000000000002E-3</v>
      </c>
      <c r="M10" s="157">
        <v>1E-3</v>
      </c>
      <c r="N10" s="157">
        <v>7.5000000000000012E-4</v>
      </c>
      <c r="O10" s="157">
        <v>5.0000000000000001E-4</v>
      </c>
      <c r="P10" s="157">
        <v>2.5000000000000001E-4</v>
      </c>
      <c r="Q10" s="157">
        <v>0</v>
      </c>
      <c r="R10" s="157">
        <v>-2.5000000000000006E-4</v>
      </c>
      <c r="S10" s="157">
        <v>-5.0000000000000012E-4</v>
      </c>
      <c r="T10" s="157">
        <v>-7.5000000000000012E-4</v>
      </c>
      <c r="U10" s="157">
        <v>-1E-3</v>
      </c>
      <c r="V10" s="157">
        <v>-1.1212121212121214E-3</v>
      </c>
      <c r="W10" s="157">
        <v>-1.2424242424242426E-3</v>
      </c>
      <c r="X10" s="157">
        <v>-1.3636363636363635E-3</v>
      </c>
      <c r="Y10" s="157">
        <v>-1.4848484848484849E-3</v>
      </c>
      <c r="Z10" s="157">
        <v>-1.6060606060606061E-3</v>
      </c>
      <c r="AA10" s="157">
        <v>-1.7272727272727272E-3</v>
      </c>
      <c r="AB10" s="157">
        <v>-1.8484848484848486E-3</v>
      </c>
      <c r="AC10" s="157">
        <v>-1.9696969696969698E-3</v>
      </c>
      <c r="AD10" s="157">
        <v>-2.0909090909090912E-3</v>
      </c>
      <c r="AE10" s="157">
        <v>-2.2121212121212121E-3</v>
      </c>
      <c r="AF10" s="157">
        <v>-2.3333333333333335E-3</v>
      </c>
      <c r="AG10" s="157">
        <v>-2.4545454545454549E-3</v>
      </c>
      <c r="AH10" s="157">
        <v>-2.5757575757575759E-3</v>
      </c>
      <c r="AI10" s="157">
        <v>-2.6969696969696972E-3</v>
      </c>
      <c r="AJ10" s="157">
        <v>-2.8181818181818182E-3</v>
      </c>
      <c r="AK10" s="157">
        <v>-2.9393939393939396E-3</v>
      </c>
      <c r="AL10" s="157">
        <v>-3.0606060606060605E-3</v>
      </c>
      <c r="AM10" s="157">
        <v>-3.1818181818181819E-3</v>
      </c>
      <c r="AN10" s="157">
        <v>-3.3030303030303033E-3</v>
      </c>
      <c r="AO10" s="157">
        <v>-3.4242424242424243E-3</v>
      </c>
      <c r="AP10" s="157">
        <v>-3.5454545454545456E-3</v>
      </c>
      <c r="AQ10" s="157">
        <v>-3.6666666666666666E-3</v>
      </c>
      <c r="AR10" s="157">
        <v>-3.787878787878788E-3</v>
      </c>
      <c r="AS10" s="157">
        <v>-3.9090909090909089E-3</v>
      </c>
      <c r="AT10" s="157">
        <v>-4.0303030303030299E-3</v>
      </c>
      <c r="AU10" s="157">
        <v>-4.1515151515151517E-3</v>
      </c>
      <c r="AV10" s="157">
        <v>-4.2727272727272727E-3</v>
      </c>
      <c r="AW10" s="157">
        <v>-4.3939393939393936E-3</v>
      </c>
      <c r="AX10" s="157">
        <v>-4.5151515151515154E-3</v>
      </c>
      <c r="AY10" s="157">
        <v>-4.6363636363636364E-3</v>
      </c>
      <c r="AZ10" s="157">
        <v>-4.7575757575757573E-3</v>
      </c>
      <c r="BA10" s="157">
        <v>-4.8787878787878792E-3</v>
      </c>
      <c r="BB10" s="157">
        <v>-5.0000000000000001E-3</v>
      </c>
    </row>
    <row r="11" spans="1:54" s="106" customFormat="1" ht="15" customHeight="1">
      <c r="A11" s="143"/>
      <c r="B11" s="102" t="s">
        <v>267</v>
      </c>
      <c r="C11" s="157">
        <v>5.464800000000003E-2</v>
      </c>
      <c r="D11" s="157">
        <v>2.312599999999998E-2</v>
      </c>
      <c r="E11" s="157">
        <v>3.1183999999999878E-2</v>
      </c>
      <c r="F11" s="157">
        <v>5.1629999999999843E-2</v>
      </c>
      <c r="G11" s="157">
        <v>5.5736000000000008E-2</v>
      </c>
      <c r="H11" s="157">
        <v>5.8815999999999979E-2</v>
      </c>
      <c r="I11" s="157">
        <v>5.264000000000002E-2</v>
      </c>
      <c r="J11" s="157">
        <v>5.1519305217383016E-2</v>
      </c>
      <c r="K11" s="157">
        <v>5.0398610434766011E-2</v>
      </c>
      <c r="L11" s="157">
        <v>4.9277915652148785E-2</v>
      </c>
      <c r="M11" s="157">
        <v>4.815722086953178E-2</v>
      </c>
      <c r="N11" s="157">
        <v>4.7036526086914776E-2</v>
      </c>
      <c r="O11" s="157">
        <v>4.5915831304297772E-2</v>
      </c>
      <c r="P11" s="157">
        <v>4.4795136521680767E-2</v>
      </c>
      <c r="Q11" s="157">
        <v>4.3674441739063763E-2</v>
      </c>
      <c r="R11" s="157">
        <v>4.2553746956446536E-2</v>
      </c>
      <c r="S11" s="157">
        <v>4.1433052173829532E-2</v>
      </c>
      <c r="T11" s="157">
        <v>4.0312357391212528E-2</v>
      </c>
      <c r="U11" s="157">
        <v>3.9191662608595523E-2</v>
      </c>
      <c r="V11" s="157">
        <v>3.8919187984092662E-2</v>
      </c>
      <c r="W11" s="157">
        <v>3.864671335958958E-2</v>
      </c>
      <c r="X11" s="157">
        <v>3.8374238735086941E-2</v>
      </c>
      <c r="Y11" s="157">
        <v>3.8101764110583858E-2</v>
      </c>
      <c r="Z11" s="157">
        <v>3.7829289486080997E-2</v>
      </c>
      <c r="AA11" s="157">
        <v>3.7556814861578136E-2</v>
      </c>
      <c r="AB11" s="157">
        <v>3.7284340237075275E-2</v>
      </c>
      <c r="AC11" s="157">
        <v>3.7011865612572192E-2</v>
      </c>
      <c r="AD11" s="157">
        <v>3.6739390988069554E-2</v>
      </c>
      <c r="AE11" s="157">
        <v>3.6466916363566471E-2</v>
      </c>
      <c r="AF11" s="157">
        <v>3.619444173906361E-2</v>
      </c>
      <c r="AG11" s="157">
        <v>3.5921967114560749E-2</v>
      </c>
      <c r="AH11" s="157">
        <v>3.5649492490057888E-2</v>
      </c>
      <c r="AI11" s="157">
        <v>3.5377017865555027E-2</v>
      </c>
      <c r="AJ11" s="157">
        <v>3.5104543241052166E-2</v>
      </c>
      <c r="AK11" s="157">
        <v>3.4832068616549305E-2</v>
      </c>
      <c r="AL11" s="157">
        <v>3.4559593992046223E-2</v>
      </c>
      <c r="AM11" s="157">
        <v>3.4287119367543362E-2</v>
      </c>
      <c r="AN11" s="157">
        <v>3.4014644743040501E-2</v>
      </c>
      <c r="AO11" s="157">
        <v>3.374217011853764E-2</v>
      </c>
      <c r="AP11" s="157">
        <v>3.3469695494034557E-2</v>
      </c>
      <c r="AQ11" s="157">
        <v>3.3197220869531918E-2</v>
      </c>
      <c r="AR11" s="157">
        <v>3.2924746245029057E-2</v>
      </c>
      <c r="AS11" s="157">
        <v>3.2652271620525974E-2</v>
      </c>
      <c r="AT11" s="157">
        <v>3.2379796996023336E-2</v>
      </c>
      <c r="AU11" s="157">
        <v>3.2107322371520253E-2</v>
      </c>
      <c r="AV11" s="157">
        <v>3.1834847747017392E-2</v>
      </c>
      <c r="AW11" s="157">
        <v>3.1562373122514531E-2</v>
      </c>
      <c r="AX11" s="157">
        <v>3.128989849801167E-2</v>
      </c>
      <c r="AY11" s="157">
        <v>3.1017423873508587E-2</v>
      </c>
      <c r="AZ11" s="157">
        <v>3.0744949249005726E-2</v>
      </c>
      <c r="BA11" s="157">
        <v>3.0472474624502865E-2</v>
      </c>
      <c r="BB11" s="157">
        <v>3.0200000000000005E-2</v>
      </c>
    </row>
    <row r="12" spans="1:54" s="106" customFormat="1" ht="15" customHeight="1">
      <c r="A12" s="143"/>
      <c r="B12" s="102" t="s">
        <v>268</v>
      </c>
      <c r="C12" s="158"/>
      <c r="D12" s="158">
        <v>72134092000</v>
      </c>
      <c r="E12" s="158">
        <v>74383521524.927994</v>
      </c>
      <c r="F12" s="158">
        <v>78223942741.26001</v>
      </c>
      <c r="G12" s="158">
        <v>82583832413.886871</v>
      </c>
      <c r="H12" s="158">
        <v>87441083101.142044</v>
      </c>
      <c r="I12" s="158">
        <v>92043981715.586166</v>
      </c>
      <c r="J12" s="158">
        <v>96786023703.014679</v>
      </c>
      <c r="K12" s="158">
        <v>101663904807.15294</v>
      </c>
      <c r="L12" s="158">
        <v>106673690133.10791</v>
      </c>
      <c r="M12" s="158">
        <v>111810798589.81598</v>
      </c>
      <c r="N12" s="158">
        <v>117069990134.48463</v>
      </c>
      <c r="O12" s="158">
        <v>122445356052.29544</v>
      </c>
      <c r="P12" s="158">
        <v>127930312493.10382</v>
      </c>
      <c r="Q12" s="158">
        <v>133517597472.74411</v>
      </c>
      <c r="R12" s="158">
        <v>139199271529.83194</v>
      </c>
      <c r="S12" s="158">
        <v>144966722209.68652</v>
      </c>
      <c r="T12" s="158">
        <v>150810672525.23602</v>
      </c>
      <c r="U12" s="158">
        <v>156721193520.62045</v>
      </c>
      <c r="V12" s="158">
        <v>162820655112.34085</v>
      </c>
      <c r="W12" s="158">
        <v>169113138299.48807</v>
      </c>
      <c r="X12" s="158">
        <v>175602726241.8324</v>
      </c>
      <c r="Y12" s="158">
        <v>182293499894.27414</v>
      </c>
      <c r="Z12" s="158">
        <v>189189533473.20551</v>
      </c>
      <c r="AA12" s="158">
        <v>196294889755.60703</v>
      </c>
      <c r="AB12" s="158">
        <v>203613615212.05426</v>
      </c>
      <c r="AC12" s="158">
        <v>211149734975.17279</v>
      </c>
      <c r="AD12" s="158">
        <v>218907247645.45294</v>
      </c>
      <c r="AE12" s="158">
        <v>226890119936.7182</v>
      </c>
      <c r="AF12" s="158">
        <v>235102281163.93689</v>
      </c>
      <c r="AG12" s="158">
        <v>243547617576.46603</v>
      </c>
      <c r="AH12" s="158">
        <v>252229966540.22974</v>
      </c>
      <c r="AI12" s="158">
        <v>261153110572.7518</v>
      </c>
      <c r="AJ12" s="158">
        <v>270320771235.38824</v>
      </c>
      <c r="AK12" s="158">
        <v>279736602887.53784</v>
      </c>
      <c r="AL12" s="158">
        <v>289404186308.04541</v>
      </c>
      <c r="AM12" s="158">
        <v>299327022189.45612</v>
      </c>
      <c r="AN12" s="158">
        <v>309508524511.22266</v>
      </c>
      <c r="AO12" s="158">
        <v>319952013798.41791</v>
      </c>
      <c r="AP12" s="158">
        <v>330660710272.9541</v>
      </c>
      <c r="AQ12" s="158">
        <v>341637726904.76166</v>
      </c>
      <c r="AR12" s="158">
        <v>352886062370.82947</v>
      </c>
      <c r="AS12" s="158">
        <v>364408593930.45966</v>
      </c>
      <c r="AT12" s="158">
        <v>376208070225.53424</v>
      </c>
      <c r="AU12" s="158">
        <v>388287104015.03302</v>
      </c>
      <c r="AV12" s="158">
        <v>400648164853.48187</v>
      </c>
      <c r="AW12" s="158">
        <v>413293571723.43817</v>
      </c>
      <c r="AX12" s="158">
        <v>426225485632.54529</v>
      </c>
      <c r="AY12" s="158">
        <v>439445902186.10199</v>
      </c>
      <c r="AZ12" s="158">
        <v>452956644146.49725</v>
      </c>
      <c r="BA12" s="158">
        <v>466759353991.25134</v>
      </c>
      <c r="BB12" s="158">
        <v>480855486481.78711</v>
      </c>
    </row>
    <row r="13" spans="1:54" s="106" customFormat="1" ht="15" customHeight="1">
      <c r="A13" s="336"/>
      <c r="B13" s="23" t="s">
        <v>270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</row>
    <row r="14" spans="1:54" s="106" customFormat="1" ht="15" customHeight="1">
      <c r="A14" s="336"/>
      <c r="B14" s="99" t="s">
        <v>271</v>
      </c>
      <c r="C14" s="159"/>
      <c r="D14" s="159">
        <v>5.2345702290444211E-2</v>
      </c>
      <c r="E14" s="159">
        <v>5.2650356942378358E-2</v>
      </c>
      <c r="F14" s="159">
        <v>5.2941645587163126E-2</v>
      </c>
      <c r="G14" s="159">
        <v>5.3249890464759191E-2</v>
      </c>
      <c r="H14" s="159">
        <v>5.3575549100830011E-2</v>
      </c>
      <c r="I14" s="159">
        <v>5.3893745597803751E-2</v>
      </c>
      <c r="J14" s="159">
        <v>5.4223493946023438E-2</v>
      </c>
      <c r="K14" s="159">
        <v>5.4541814041337636E-2</v>
      </c>
      <c r="L14" s="159">
        <v>5.4862262047738738E-2</v>
      </c>
      <c r="M14" s="159">
        <v>5.5202688576361347E-2</v>
      </c>
      <c r="N14" s="159">
        <v>5.5543141289237159E-2</v>
      </c>
      <c r="O14" s="159">
        <v>5.5845781171243641E-2</v>
      </c>
      <c r="P14" s="159">
        <v>5.6211630995509465E-2</v>
      </c>
      <c r="Q14" s="159">
        <v>5.6522342125718987E-2</v>
      </c>
      <c r="R14" s="159">
        <v>5.6879478376241362E-2</v>
      </c>
      <c r="S14" s="159">
        <v>5.7186504167079356E-2</v>
      </c>
      <c r="T14" s="159">
        <v>5.748179905069057E-2</v>
      </c>
      <c r="U14" s="159">
        <v>5.780135815917866E-2</v>
      </c>
      <c r="V14" s="159">
        <v>5.8084452002225416E-2</v>
      </c>
      <c r="W14" s="159">
        <v>5.8387990880901713E-2</v>
      </c>
      <c r="X14" s="159">
        <v>5.8649941998275043E-2</v>
      </c>
      <c r="Y14" s="159">
        <v>5.8918996226977681E-2</v>
      </c>
      <c r="Z14" s="159">
        <v>5.9193704434311989E-2</v>
      </c>
      <c r="AA14" s="159">
        <v>5.9420905161397204E-2</v>
      </c>
      <c r="AB14" s="159">
        <v>5.9672827418629518E-2</v>
      </c>
      <c r="AC14" s="159">
        <v>5.9944703529197084E-2</v>
      </c>
      <c r="AD14" s="159">
        <v>6.0197279010315644E-2</v>
      </c>
      <c r="AE14" s="159">
        <v>6.0436856910397338E-2</v>
      </c>
      <c r="AF14" s="159">
        <v>6.0688087941230782E-2</v>
      </c>
      <c r="AG14" s="159">
        <v>6.0923313537243742E-2</v>
      </c>
      <c r="AH14" s="159">
        <v>6.1190003030176278E-2</v>
      </c>
      <c r="AI14" s="159">
        <v>6.1418817129931948E-2</v>
      </c>
      <c r="AJ14" s="159">
        <v>6.168862593446197E-2</v>
      </c>
      <c r="AK14" s="159">
        <v>6.188463821143652E-2</v>
      </c>
      <c r="AL14" s="159">
        <v>6.2084415666545094E-2</v>
      </c>
      <c r="AM14" s="159">
        <v>6.2332164935227377E-2</v>
      </c>
      <c r="AN14" s="159">
        <v>6.2553597783590612E-2</v>
      </c>
      <c r="AO14" s="159">
        <v>6.271959216552285E-2</v>
      </c>
      <c r="AP14" s="159">
        <v>6.2942995006050897E-2</v>
      </c>
      <c r="AQ14" s="159">
        <v>6.3151075108065766E-2</v>
      </c>
      <c r="AR14" s="159">
        <v>6.3307818658614387E-2</v>
      </c>
      <c r="AS14" s="159">
        <v>6.3480984123888071E-2</v>
      </c>
      <c r="AT14" s="159">
        <v>6.3626840514131131E-2</v>
      </c>
      <c r="AU14" s="159">
        <v>6.3755886796479755E-2</v>
      </c>
      <c r="AV14" s="159">
        <v>6.3828484421053655E-2</v>
      </c>
      <c r="AW14" s="159">
        <v>6.3910789349788485E-2</v>
      </c>
      <c r="AX14" s="159">
        <v>6.3981281116676572E-2</v>
      </c>
      <c r="AY14" s="159">
        <v>6.40072046909783E-2</v>
      </c>
      <c r="AZ14" s="159">
        <v>6.4076867980514068E-2</v>
      </c>
      <c r="BA14" s="159">
        <v>6.4051981976531086E-2</v>
      </c>
      <c r="BB14" s="159">
        <v>6.4039056696070365E-2</v>
      </c>
    </row>
    <row r="15" spans="1:54" s="106" customFormat="1" ht="15" customHeight="1">
      <c r="A15" s="336"/>
      <c r="B15" s="99" t="s">
        <v>272</v>
      </c>
      <c r="C15" s="159"/>
      <c r="D15" s="159">
        <v>5.2345702290444211E-2</v>
      </c>
      <c r="E15" s="159">
        <v>5.249231065225006E-2</v>
      </c>
      <c r="F15" s="159">
        <v>5.2814550335028368E-2</v>
      </c>
      <c r="G15" s="159">
        <v>5.3159556040913929E-2</v>
      </c>
      <c r="H15" s="159">
        <v>5.3485057622275158E-2</v>
      </c>
      <c r="I15" s="159">
        <v>5.3747703604408656E-2</v>
      </c>
      <c r="J15" s="159">
        <v>5.4043340075665719E-2</v>
      </c>
      <c r="K15" s="159">
        <v>5.4358989013033522E-2</v>
      </c>
      <c r="L15" s="159">
        <v>5.4730375901354794E-2</v>
      </c>
      <c r="M15" s="159">
        <v>5.508244023945149E-2</v>
      </c>
      <c r="N15" s="159">
        <v>5.5417849622170605E-2</v>
      </c>
      <c r="O15" s="159">
        <v>5.5773751151213351E-2</v>
      </c>
      <c r="P15" s="159">
        <v>5.6112441469131323E-2</v>
      </c>
      <c r="Q15" s="159">
        <v>5.6485347920761625E-2</v>
      </c>
      <c r="R15" s="159">
        <v>5.6793810638617617E-2</v>
      </c>
      <c r="S15" s="159">
        <v>5.7103442709225689E-2</v>
      </c>
      <c r="T15" s="159">
        <v>5.7392061788382236E-2</v>
      </c>
      <c r="U15" s="159">
        <v>5.7606541848986968E-2</v>
      </c>
      <c r="V15" s="159">
        <v>5.775100393900183E-2</v>
      </c>
      <c r="W15" s="159">
        <v>5.7850931065183867E-2</v>
      </c>
      <c r="X15" s="159">
        <v>5.8030704437005982E-2</v>
      </c>
      <c r="Y15" s="159">
        <v>5.8183954667046241E-2</v>
      </c>
      <c r="Z15" s="159">
        <v>5.8307694480862649E-2</v>
      </c>
      <c r="AA15" s="159">
        <v>5.8355888361141965E-2</v>
      </c>
      <c r="AB15" s="159">
        <v>5.8413431145493418E-2</v>
      </c>
      <c r="AC15" s="159">
        <v>5.8481798611957743E-2</v>
      </c>
      <c r="AD15" s="159">
        <v>5.8572354309433534E-2</v>
      </c>
      <c r="AE15" s="159">
        <v>5.8663679266163449E-2</v>
      </c>
      <c r="AF15" s="159">
        <v>5.878011554733284E-2</v>
      </c>
      <c r="AG15" s="159">
        <v>5.8990241360178254E-2</v>
      </c>
      <c r="AH15" s="159">
        <v>5.9211875208185931E-2</v>
      </c>
      <c r="AI15" s="159">
        <v>5.9372197820704929E-2</v>
      </c>
      <c r="AJ15" s="159">
        <v>5.9503567542270402E-2</v>
      </c>
      <c r="AK15" s="159">
        <v>5.9647406423650344E-2</v>
      </c>
      <c r="AL15" s="159">
        <v>5.9836195384454283E-2</v>
      </c>
      <c r="AM15" s="159">
        <v>6.0057790362186003E-2</v>
      </c>
      <c r="AN15" s="159">
        <v>6.0376429824873172E-2</v>
      </c>
      <c r="AO15" s="159">
        <v>6.0706368509929179E-2</v>
      </c>
      <c r="AP15" s="159">
        <v>6.102849064463705E-2</v>
      </c>
      <c r="AQ15" s="159">
        <v>6.1345385134059481E-2</v>
      </c>
      <c r="AR15" s="159">
        <v>6.1715467907089018E-2</v>
      </c>
      <c r="AS15" s="159">
        <v>6.2096929046019815E-2</v>
      </c>
      <c r="AT15" s="159">
        <v>6.2459798978801877E-2</v>
      </c>
      <c r="AU15" s="159">
        <v>6.2786985478948634E-2</v>
      </c>
      <c r="AV15" s="159">
        <v>6.306998681768039E-2</v>
      </c>
      <c r="AW15" s="159">
        <v>6.3362528363557657E-2</v>
      </c>
      <c r="AX15" s="159">
        <v>6.3548645059527689E-2</v>
      </c>
      <c r="AY15" s="159">
        <v>6.3596211072595679E-2</v>
      </c>
      <c r="AZ15" s="159">
        <v>6.3571446059762754E-2</v>
      </c>
      <c r="BA15" s="159">
        <v>6.358151776682662E-2</v>
      </c>
      <c r="BB15" s="159">
        <v>6.3585018699679349E-2</v>
      </c>
    </row>
    <row r="16" spans="1:54" s="106" customFormat="1" ht="15" customHeight="1">
      <c r="A16" s="336"/>
      <c r="B16" s="99" t="s">
        <v>273</v>
      </c>
      <c r="C16" s="159"/>
      <c r="D16" s="159">
        <v>5.2345702290444211E-2</v>
      </c>
      <c r="E16" s="159">
        <v>5.2603064108199149E-2</v>
      </c>
      <c r="F16" s="159">
        <v>5.3063299489480263E-2</v>
      </c>
      <c r="G16" s="159">
        <v>5.3555815711851903E-2</v>
      </c>
      <c r="H16" s="159">
        <v>5.4038233623935998E-2</v>
      </c>
      <c r="I16" s="159">
        <v>5.444456279268025E-2</v>
      </c>
      <c r="J16" s="159">
        <v>5.4880348009759224E-2</v>
      </c>
      <c r="K16" s="159">
        <v>5.5332074854199366E-2</v>
      </c>
      <c r="L16" s="159">
        <v>5.58331630073459E-2</v>
      </c>
      <c r="M16" s="159">
        <v>5.6309204754034538E-2</v>
      </c>
      <c r="N16" s="159">
        <v>5.6764015028678706E-2</v>
      </c>
      <c r="O16" s="159">
        <v>5.7236375008052703E-2</v>
      </c>
      <c r="P16" s="159">
        <v>5.7687683015993863E-2</v>
      </c>
      <c r="Q16" s="159">
        <v>5.8169541965861271E-2</v>
      </c>
      <c r="R16" s="159">
        <v>5.8577971246521775E-2</v>
      </c>
      <c r="S16" s="159">
        <v>5.8979642404632777E-2</v>
      </c>
      <c r="T16" s="159">
        <v>5.9352331081452436E-2</v>
      </c>
      <c r="U16" s="159">
        <v>5.9640149336615454E-2</v>
      </c>
      <c r="V16" s="159">
        <v>5.9848412215027555E-2</v>
      </c>
      <c r="W16" s="159">
        <v>6.0007348931973285E-2</v>
      </c>
      <c r="X16" s="159">
        <v>6.0246043766966975E-2</v>
      </c>
      <c r="Y16" s="159">
        <v>6.0454197636159217E-2</v>
      </c>
      <c r="Z16" s="159">
        <v>6.0628315993357974E-2</v>
      </c>
      <c r="AA16" s="159">
        <v>6.0720440309743537E-2</v>
      </c>
      <c r="AB16" s="159">
        <v>6.0819246605259128E-2</v>
      </c>
      <c r="AC16" s="159">
        <v>6.092679783649161E-2</v>
      </c>
      <c r="AD16" s="159">
        <v>6.1055079049865103E-2</v>
      </c>
      <c r="AE16" s="159">
        <v>6.1181897263157155E-2</v>
      </c>
      <c r="AF16" s="159">
        <v>6.1332032627700608E-2</v>
      </c>
      <c r="AG16" s="159">
        <v>6.1577472339015733E-2</v>
      </c>
      <c r="AH16" s="159">
        <v>6.1832733141100597E-2</v>
      </c>
      <c r="AI16" s="159">
        <v>6.2021814515389496E-2</v>
      </c>
      <c r="AJ16" s="159">
        <v>6.2178669475747461E-2</v>
      </c>
      <c r="AK16" s="159">
        <v>6.234659809510569E-2</v>
      </c>
      <c r="AL16" s="159">
        <v>6.2559792155090679E-2</v>
      </c>
      <c r="AM16" s="159">
        <v>6.2805810777659996E-2</v>
      </c>
      <c r="AN16" s="159">
        <v>6.3152083138814111E-2</v>
      </c>
      <c r="AO16" s="159">
        <v>6.3508980268154408E-2</v>
      </c>
      <c r="AP16" s="159">
        <v>6.3856535029188477E-2</v>
      </c>
      <c r="AQ16" s="159">
        <v>6.4197486486556946E-2</v>
      </c>
      <c r="AR16" s="159">
        <v>6.4593013671004923E-2</v>
      </c>
      <c r="AS16" s="159">
        <v>6.4999461416403753E-2</v>
      </c>
      <c r="AT16" s="159">
        <v>6.5385409133117495E-2</v>
      </c>
      <c r="AU16" s="159">
        <v>6.573291681331811E-2</v>
      </c>
      <c r="AV16" s="159">
        <v>6.6033029966497986E-2</v>
      </c>
      <c r="AW16" s="159">
        <v>6.6341934751515647E-2</v>
      </c>
      <c r="AX16" s="159">
        <v>6.6538136607480952E-2</v>
      </c>
      <c r="AY16" s="159">
        <v>6.6587940248021629E-2</v>
      </c>
      <c r="AZ16" s="159">
        <v>6.6562010225352838E-2</v>
      </c>
      <c r="BA16" s="159">
        <v>6.6572555731395644E-2</v>
      </c>
      <c r="BB16" s="159">
        <v>6.6576221357125195E-2</v>
      </c>
    </row>
    <row r="17" spans="1:54" s="106" customFormat="1" ht="15" customHeight="1">
      <c r="A17" s="336"/>
      <c r="B17" s="99" t="s">
        <v>274</v>
      </c>
      <c r="C17" s="159"/>
      <c r="D17" s="159">
        <v>5.2345702290444211E-2</v>
      </c>
      <c r="E17" s="159">
        <v>5.282457102009739E-2</v>
      </c>
      <c r="F17" s="159">
        <v>5.3562532473000378E-2</v>
      </c>
      <c r="G17" s="159">
        <v>5.4354198645792363E-2</v>
      </c>
      <c r="H17" s="159">
        <v>5.5157394297968274E-2</v>
      </c>
      <c r="I17" s="159">
        <v>5.5859911227937251E-2</v>
      </c>
      <c r="J17" s="159">
        <v>5.6586743958044472E-2</v>
      </c>
      <c r="K17" s="159">
        <v>5.7323052946792026E-2</v>
      </c>
      <c r="L17" s="159">
        <v>5.8097132963800834E-2</v>
      </c>
      <c r="M17" s="159">
        <v>5.8835723641635453E-2</v>
      </c>
      <c r="N17" s="159">
        <v>5.9544846715040838E-2</v>
      </c>
      <c r="O17" s="159">
        <v>6.0266537050429919E-2</v>
      </c>
      <c r="P17" s="159">
        <v>6.096019322938051E-2</v>
      </c>
      <c r="Q17" s="159">
        <v>6.1677528535087803E-2</v>
      </c>
      <c r="R17" s="159">
        <v>6.2303075144351662E-2</v>
      </c>
      <c r="S17" s="159">
        <v>6.2905382463264201E-2</v>
      </c>
      <c r="T17" s="159">
        <v>6.3461980132545989E-2</v>
      </c>
      <c r="U17" s="159">
        <v>6.3910893924023784E-2</v>
      </c>
      <c r="V17" s="159">
        <v>6.4259879265890316E-2</v>
      </c>
      <c r="W17" s="159">
        <v>6.4549456422829415E-2</v>
      </c>
      <c r="X17" s="159">
        <v>6.4918564718816199E-2</v>
      </c>
      <c r="Y17" s="159">
        <v>6.5248577852662151E-2</v>
      </c>
      <c r="Z17" s="159">
        <v>6.5534830517006967E-2</v>
      </c>
      <c r="AA17" s="159">
        <v>6.5725234859418918E-2</v>
      </c>
      <c r="AB17" s="159">
        <v>6.5916466744800048E-2</v>
      </c>
      <c r="AC17" s="159">
        <v>6.6111863689500727E-2</v>
      </c>
      <c r="AD17" s="159">
        <v>6.6324717929625174E-2</v>
      </c>
      <c r="AE17" s="159">
        <v>6.65311848496489E-2</v>
      </c>
      <c r="AF17" s="159">
        <v>6.6756867507758208E-2</v>
      </c>
      <c r="AG17" s="159">
        <v>6.7081032421646869E-2</v>
      </c>
      <c r="AH17" s="159">
        <v>6.7411193583967646E-2</v>
      </c>
      <c r="AI17" s="159">
        <v>6.7664567334263209E-2</v>
      </c>
      <c r="AJ17" s="159">
        <v>6.7878508652022787E-2</v>
      </c>
      <c r="AK17" s="159">
        <v>6.8100308407426521E-2</v>
      </c>
      <c r="AL17" s="159">
        <v>6.8367828802533004E-2</v>
      </c>
      <c r="AM17" s="159">
        <v>6.8668024229635388E-2</v>
      </c>
      <c r="AN17" s="159">
        <v>6.9075160225315804E-2</v>
      </c>
      <c r="AO17" s="159">
        <v>6.9491323329708893E-2</v>
      </c>
      <c r="AP17" s="159">
        <v>6.989472895407603E-2</v>
      </c>
      <c r="AQ17" s="159">
        <v>7.02884371127597E-2</v>
      </c>
      <c r="AR17" s="159">
        <v>7.0739531200025366E-2</v>
      </c>
      <c r="AS17" s="159">
        <v>7.120042712382374E-2</v>
      </c>
      <c r="AT17" s="159">
        <v>7.1636594453285574E-2</v>
      </c>
      <c r="AU17" s="159">
        <v>7.2028272525138826E-2</v>
      </c>
      <c r="AV17" s="159">
        <v>7.2365529417231733E-2</v>
      </c>
      <c r="AW17" s="159">
        <v>7.2709799413908136E-2</v>
      </c>
      <c r="AX17" s="159">
        <v>7.2927757146139818E-2</v>
      </c>
      <c r="AY17" s="159">
        <v>7.298234340279694E-2</v>
      </c>
      <c r="AZ17" s="159">
        <v>7.2953923334361043E-2</v>
      </c>
      <c r="BA17" s="159">
        <v>7.296548151952946E-2</v>
      </c>
      <c r="BB17" s="159">
        <v>7.2969499153274928E-2</v>
      </c>
    </row>
    <row r="18" spans="1:54" s="106" customFormat="1" ht="15" customHeight="1">
      <c r="A18" s="335"/>
      <c r="B18" s="103" t="s">
        <v>16</v>
      </c>
      <c r="C18" s="159">
        <v>1.1000000000000001E-2</v>
      </c>
      <c r="D18" s="159">
        <v>1.1000000000000001E-2</v>
      </c>
      <c r="E18" s="159">
        <v>1.1000000000000001E-2</v>
      </c>
      <c r="F18" s="159">
        <v>1.1000000000000001E-2</v>
      </c>
      <c r="G18" s="159">
        <v>1.1000000000000001E-2</v>
      </c>
      <c r="H18" s="159">
        <v>1.1000000000000001E-2</v>
      </c>
      <c r="I18" s="159">
        <v>1.1000000000000001E-2</v>
      </c>
      <c r="J18" s="159">
        <v>1.1000000000000001E-2</v>
      </c>
      <c r="K18" s="159">
        <v>1.1000000000000001E-2</v>
      </c>
      <c r="L18" s="159">
        <v>1.1000000000000001E-2</v>
      </c>
      <c r="M18" s="159">
        <v>1.1000000000000001E-2</v>
      </c>
      <c r="N18" s="159">
        <v>1.1000000000000001E-2</v>
      </c>
      <c r="O18" s="159">
        <v>1.1000000000000001E-2</v>
      </c>
      <c r="P18" s="159">
        <v>1.1000000000000001E-2</v>
      </c>
      <c r="Q18" s="159">
        <v>1.1000000000000001E-2</v>
      </c>
      <c r="R18" s="159">
        <v>1.1000000000000001E-2</v>
      </c>
      <c r="S18" s="159">
        <v>1.1000000000000001E-2</v>
      </c>
      <c r="T18" s="159">
        <v>1.1000000000000001E-2</v>
      </c>
      <c r="U18" s="159">
        <v>1.1000000000000001E-2</v>
      </c>
      <c r="V18" s="159">
        <v>1.1000000000000001E-2</v>
      </c>
      <c r="W18" s="159">
        <v>1.1000000000000001E-2</v>
      </c>
      <c r="X18" s="159">
        <v>1.1000000000000001E-2</v>
      </c>
      <c r="Y18" s="159">
        <v>1.1000000000000001E-2</v>
      </c>
      <c r="Z18" s="159">
        <v>1.1000000000000001E-2</v>
      </c>
      <c r="AA18" s="159">
        <v>1.1000000000000001E-2</v>
      </c>
      <c r="AB18" s="159">
        <v>1.1000000000000001E-2</v>
      </c>
      <c r="AC18" s="159">
        <v>1.1000000000000001E-2</v>
      </c>
      <c r="AD18" s="159">
        <v>1.1000000000000001E-2</v>
      </c>
      <c r="AE18" s="159">
        <v>1.1000000000000001E-2</v>
      </c>
      <c r="AF18" s="159">
        <v>1.1000000000000001E-2</v>
      </c>
      <c r="AG18" s="159">
        <v>1.1000000000000001E-2</v>
      </c>
      <c r="AH18" s="159">
        <v>1.1000000000000001E-2</v>
      </c>
      <c r="AI18" s="159">
        <v>1.1000000000000001E-2</v>
      </c>
      <c r="AJ18" s="159">
        <v>1.1000000000000001E-2</v>
      </c>
      <c r="AK18" s="159">
        <v>1.1000000000000001E-2</v>
      </c>
      <c r="AL18" s="159">
        <v>1.1000000000000001E-2</v>
      </c>
      <c r="AM18" s="159">
        <v>1.1000000000000001E-2</v>
      </c>
      <c r="AN18" s="159">
        <v>1.1000000000000001E-2</v>
      </c>
      <c r="AO18" s="159">
        <v>1.1000000000000001E-2</v>
      </c>
      <c r="AP18" s="159">
        <v>1.1000000000000001E-2</v>
      </c>
      <c r="AQ18" s="159">
        <v>1.1000000000000001E-2</v>
      </c>
      <c r="AR18" s="159">
        <v>1.1000000000000001E-2</v>
      </c>
      <c r="AS18" s="159">
        <v>1.1000000000000001E-2</v>
      </c>
      <c r="AT18" s="159">
        <v>1.1000000000000001E-2</v>
      </c>
      <c r="AU18" s="159">
        <v>1.1000000000000001E-2</v>
      </c>
      <c r="AV18" s="159">
        <v>1.1000000000000001E-2</v>
      </c>
      <c r="AW18" s="159">
        <v>1.1000000000000001E-2</v>
      </c>
      <c r="AX18" s="159">
        <v>1.1000000000000001E-2</v>
      </c>
      <c r="AY18" s="159">
        <v>1.1000000000000001E-2</v>
      </c>
      <c r="AZ18" s="159">
        <v>1.1000000000000001E-2</v>
      </c>
      <c r="BA18" s="159">
        <v>1.1000000000000001E-2</v>
      </c>
      <c r="BB18" s="159">
        <v>1.1000000000000001E-2</v>
      </c>
    </row>
    <row r="19" spans="1:54" s="106" customFormat="1" ht="15" customHeight="1">
      <c r="A19" s="336"/>
      <c r="B19" s="99" t="s">
        <v>275</v>
      </c>
      <c r="C19" s="159"/>
      <c r="D19" s="159">
        <v>6.3345702290444214E-2</v>
      </c>
      <c r="E19" s="159">
        <v>6.3650356942378361E-2</v>
      </c>
      <c r="F19" s="159">
        <v>6.3941645587163129E-2</v>
      </c>
      <c r="G19" s="159">
        <v>6.4249890464759193E-2</v>
      </c>
      <c r="H19" s="159">
        <v>6.4575549100830007E-2</v>
      </c>
      <c r="I19" s="159">
        <v>6.4893745597803754E-2</v>
      </c>
      <c r="J19" s="159">
        <v>6.5223493946023434E-2</v>
      </c>
      <c r="K19" s="159">
        <v>6.5541814041337632E-2</v>
      </c>
      <c r="L19" s="159">
        <v>6.5862262047738734E-2</v>
      </c>
      <c r="M19" s="159">
        <v>6.6202688576361343E-2</v>
      </c>
      <c r="N19" s="159">
        <v>6.6543141289237162E-2</v>
      </c>
      <c r="O19" s="159">
        <v>6.6845781171243637E-2</v>
      </c>
      <c r="P19" s="159">
        <v>6.7211630995509461E-2</v>
      </c>
      <c r="Q19" s="159">
        <v>6.752234212571899E-2</v>
      </c>
      <c r="R19" s="159">
        <v>6.7879478376241364E-2</v>
      </c>
      <c r="S19" s="159">
        <v>6.8186504167079359E-2</v>
      </c>
      <c r="T19" s="159">
        <v>6.8481799050690573E-2</v>
      </c>
      <c r="U19" s="159">
        <v>6.8801358159178663E-2</v>
      </c>
      <c r="V19" s="159">
        <v>6.9084452002225419E-2</v>
      </c>
      <c r="W19" s="159">
        <v>6.9387990880901709E-2</v>
      </c>
      <c r="X19" s="159">
        <v>6.9649941998275039E-2</v>
      </c>
      <c r="Y19" s="159">
        <v>6.9918996226977684E-2</v>
      </c>
      <c r="Z19" s="159">
        <v>7.0193704434311985E-2</v>
      </c>
      <c r="AA19" s="159">
        <v>7.0420905161397207E-2</v>
      </c>
      <c r="AB19" s="159">
        <v>7.0672827418629514E-2</v>
      </c>
      <c r="AC19" s="159">
        <v>7.0944703529197087E-2</v>
      </c>
      <c r="AD19" s="159">
        <v>7.1197279010315639E-2</v>
      </c>
      <c r="AE19" s="159">
        <v>7.1436856910397334E-2</v>
      </c>
      <c r="AF19" s="159">
        <v>7.1688087941230785E-2</v>
      </c>
      <c r="AG19" s="159">
        <v>7.1923313537243738E-2</v>
      </c>
      <c r="AH19" s="159">
        <v>7.2190003030176281E-2</v>
      </c>
      <c r="AI19" s="159">
        <v>7.2418817129931951E-2</v>
      </c>
      <c r="AJ19" s="159">
        <v>7.2688625934461973E-2</v>
      </c>
      <c r="AK19" s="159">
        <v>7.2884638211436523E-2</v>
      </c>
      <c r="AL19" s="159">
        <v>7.3084415666545097E-2</v>
      </c>
      <c r="AM19" s="159">
        <v>7.3332164935227373E-2</v>
      </c>
      <c r="AN19" s="159">
        <v>7.3553597783590607E-2</v>
      </c>
      <c r="AO19" s="159">
        <v>7.3719592165522846E-2</v>
      </c>
      <c r="AP19" s="159">
        <v>7.3942995006050893E-2</v>
      </c>
      <c r="AQ19" s="159">
        <v>7.4151075108065762E-2</v>
      </c>
      <c r="AR19" s="159">
        <v>7.4307818658614383E-2</v>
      </c>
      <c r="AS19" s="159">
        <v>7.4480984123888067E-2</v>
      </c>
      <c r="AT19" s="159">
        <v>7.4626840514131126E-2</v>
      </c>
      <c r="AU19" s="159">
        <v>7.4755886796479751E-2</v>
      </c>
      <c r="AV19" s="159">
        <v>7.4828484421053651E-2</v>
      </c>
      <c r="AW19" s="159">
        <v>7.4910789349788481E-2</v>
      </c>
      <c r="AX19" s="159">
        <v>7.4981281116676568E-2</v>
      </c>
      <c r="AY19" s="159">
        <v>7.5007204690978296E-2</v>
      </c>
      <c r="AZ19" s="159">
        <v>7.5076867980514064E-2</v>
      </c>
      <c r="BA19" s="159">
        <v>7.5051981976531082E-2</v>
      </c>
      <c r="BB19" s="159">
        <v>7.5039056696070361E-2</v>
      </c>
    </row>
    <row r="20" spans="1:54" s="106" customFormat="1" ht="15" customHeight="1">
      <c r="A20" s="336"/>
      <c r="B20" s="99" t="s">
        <v>276</v>
      </c>
      <c r="C20" s="159"/>
      <c r="D20" s="159">
        <v>6.3345702290444214E-2</v>
      </c>
      <c r="E20" s="159">
        <v>6.3492310652250056E-2</v>
      </c>
      <c r="F20" s="159">
        <v>6.3814550335028364E-2</v>
      </c>
      <c r="G20" s="159">
        <v>6.4159556040913931E-2</v>
      </c>
      <c r="H20" s="159">
        <v>6.448505762227516E-2</v>
      </c>
      <c r="I20" s="159">
        <v>6.4747703604408652E-2</v>
      </c>
      <c r="J20" s="159">
        <v>6.5043340075665715E-2</v>
      </c>
      <c r="K20" s="159">
        <v>6.5358989013033525E-2</v>
      </c>
      <c r="L20" s="159">
        <v>6.573037590135479E-2</v>
      </c>
      <c r="M20" s="159">
        <v>6.6082440239451493E-2</v>
      </c>
      <c r="N20" s="159">
        <v>6.6417849622170608E-2</v>
      </c>
      <c r="O20" s="159">
        <v>6.6773751151213354E-2</v>
      </c>
      <c r="P20" s="159">
        <v>6.7112441469131326E-2</v>
      </c>
      <c r="Q20" s="159">
        <v>6.7485347920761621E-2</v>
      </c>
      <c r="R20" s="159">
        <v>6.7793810638617613E-2</v>
      </c>
      <c r="S20" s="159">
        <v>6.8103442709225692E-2</v>
      </c>
      <c r="T20" s="159">
        <v>6.8392061788382238E-2</v>
      </c>
      <c r="U20" s="159">
        <v>6.8606541848986971E-2</v>
      </c>
      <c r="V20" s="159">
        <v>6.8751003939001826E-2</v>
      </c>
      <c r="W20" s="159">
        <v>6.8850931065183862E-2</v>
      </c>
      <c r="X20" s="159">
        <v>6.9030704437005985E-2</v>
      </c>
      <c r="Y20" s="159">
        <v>6.9183954667046244E-2</v>
      </c>
      <c r="Z20" s="159">
        <v>6.9307694480862644E-2</v>
      </c>
      <c r="AA20" s="159">
        <v>6.9355888361141968E-2</v>
      </c>
      <c r="AB20" s="159">
        <v>6.9413431145493421E-2</v>
      </c>
      <c r="AC20" s="159">
        <v>6.9481798611957746E-2</v>
      </c>
      <c r="AD20" s="159">
        <v>6.9572354309433537E-2</v>
      </c>
      <c r="AE20" s="159">
        <v>6.9663679266163445E-2</v>
      </c>
      <c r="AF20" s="159">
        <v>6.9780115547332836E-2</v>
      </c>
      <c r="AG20" s="159">
        <v>6.9990241360178257E-2</v>
      </c>
      <c r="AH20" s="159">
        <v>7.0211875208185934E-2</v>
      </c>
      <c r="AI20" s="159">
        <v>7.0372197820704932E-2</v>
      </c>
      <c r="AJ20" s="159">
        <v>7.0503567542270398E-2</v>
      </c>
      <c r="AK20" s="159">
        <v>7.0647406423650347E-2</v>
      </c>
      <c r="AL20" s="159">
        <v>7.0836195384454279E-2</v>
      </c>
      <c r="AM20" s="159">
        <v>7.1057790362185999E-2</v>
      </c>
      <c r="AN20" s="159">
        <v>7.1376429824873175E-2</v>
      </c>
      <c r="AO20" s="159">
        <v>7.1706368509929175E-2</v>
      </c>
      <c r="AP20" s="159">
        <v>7.2028490644637053E-2</v>
      </c>
      <c r="AQ20" s="159">
        <v>7.2345385134059484E-2</v>
      </c>
      <c r="AR20" s="159">
        <v>7.2715467907089021E-2</v>
      </c>
      <c r="AS20" s="159">
        <v>7.3096929046019818E-2</v>
      </c>
      <c r="AT20" s="159">
        <v>7.345979897880188E-2</v>
      </c>
      <c r="AU20" s="159">
        <v>7.378698547894863E-2</v>
      </c>
      <c r="AV20" s="159">
        <v>7.4069986817680386E-2</v>
      </c>
      <c r="AW20" s="159">
        <v>7.4362528363557653E-2</v>
      </c>
      <c r="AX20" s="159">
        <v>7.4548645059527685E-2</v>
      </c>
      <c r="AY20" s="159">
        <v>7.4596211072595675E-2</v>
      </c>
      <c r="AZ20" s="159">
        <v>7.457144605976275E-2</v>
      </c>
      <c r="BA20" s="159">
        <v>7.4581517766826616E-2</v>
      </c>
      <c r="BB20" s="159">
        <v>7.4585018699679345E-2</v>
      </c>
    </row>
    <row r="21" spans="1:54" s="106" customFormat="1" ht="15" customHeight="1">
      <c r="A21" s="336"/>
      <c r="B21" s="99" t="s">
        <v>277</v>
      </c>
      <c r="C21" s="159"/>
      <c r="D21" s="159">
        <v>6.3345702290444214E-2</v>
      </c>
      <c r="E21" s="159">
        <v>6.3603064108199145E-2</v>
      </c>
      <c r="F21" s="159">
        <v>6.4063299489480266E-2</v>
      </c>
      <c r="G21" s="159">
        <v>6.4555815711851899E-2</v>
      </c>
      <c r="H21" s="159">
        <v>6.5038233623936001E-2</v>
      </c>
      <c r="I21" s="159">
        <v>6.5444562792680253E-2</v>
      </c>
      <c r="J21" s="159">
        <v>6.5880348009759226E-2</v>
      </c>
      <c r="K21" s="159">
        <v>6.6332074854199369E-2</v>
      </c>
      <c r="L21" s="159">
        <v>6.6833163007345903E-2</v>
      </c>
      <c r="M21" s="159">
        <v>6.7309204754034541E-2</v>
      </c>
      <c r="N21" s="159">
        <v>6.7764015028678709E-2</v>
      </c>
      <c r="O21" s="159">
        <v>6.8236375008052699E-2</v>
      </c>
      <c r="P21" s="159">
        <v>6.8687683015993858E-2</v>
      </c>
      <c r="Q21" s="159">
        <v>6.9169541965861267E-2</v>
      </c>
      <c r="R21" s="159">
        <v>6.9577971246521778E-2</v>
      </c>
      <c r="S21" s="159">
        <v>6.997964240463278E-2</v>
      </c>
      <c r="T21" s="159">
        <v>7.0352331081452432E-2</v>
      </c>
      <c r="U21" s="159">
        <v>7.0640149336615457E-2</v>
      </c>
      <c r="V21" s="159">
        <v>7.0848412215027551E-2</v>
      </c>
      <c r="W21" s="159">
        <v>7.1007348931973288E-2</v>
      </c>
      <c r="X21" s="159">
        <v>7.1246043766966971E-2</v>
      </c>
      <c r="Y21" s="159">
        <v>7.145419763615922E-2</v>
      </c>
      <c r="Z21" s="159">
        <v>7.1628315993357977E-2</v>
      </c>
      <c r="AA21" s="159">
        <v>7.1720440309743533E-2</v>
      </c>
      <c r="AB21" s="159">
        <v>7.1819246605259124E-2</v>
      </c>
      <c r="AC21" s="159">
        <v>7.1926797836491613E-2</v>
      </c>
      <c r="AD21" s="159">
        <v>7.2055079049865106E-2</v>
      </c>
      <c r="AE21" s="159">
        <v>7.2181897263157158E-2</v>
      </c>
      <c r="AF21" s="159">
        <v>7.2332032627700604E-2</v>
      </c>
      <c r="AG21" s="159">
        <v>7.2577472339015736E-2</v>
      </c>
      <c r="AH21" s="159">
        <v>7.28327331411006E-2</v>
      </c>
      <c r="AI21" s="159">
        <v>7.3021814515389499E-2</v>
      </c>
      <c r="AJ21" s="159">
        <v>7.3178669475747457E-2</v>
      </c>
      <c r="AK21" s="159">
        <v>7.3346598095105686E-2</v>
      </c>
      <c r="AL21" s="159">
        <v>7.3559792155090675E-2</v>
      </c>
      <c r="AM21" s="159">
        <v>7.3805810777659991E-2</v>
      </c>
      <c r="AN21" s="159">
        <v>7.4152083138814107E-2</v>
      </c>
      <c r="AO21" s="159">
        <v>7.4508980268154404E-2</v>
      </c>
      <c r="AP21" s="159">
        <v>7.4856535029188473E-2</v>
      </c>
      <c r="AQ21" s="159">
        <v>7.5197486486556941E-2</v>
      </c>
      <c r="AR21" s="159">
        <v>7.5593013671004919E-2</v>
      </c>
      <c r="AS21" s="159">
        <v>7.5999461416403749E-2</v>
      </c>
      <c r="AT21" s="159">
        <v>7.6385409133117491E-2</v>
      </c>
      <c r="AU21" s="159">
        <v>7.6732916813318106E-2</v>
      </c>
      <c r="AV21" s="159">
        <v>7.7033029966497982E-2</v>
      </c>
      <c r="AW21" s="159">
        <v>7.7341934751515642E-2</v>
      </c>
      <c r="AX21" s="159">
        <v>7.7538136607480948E-2</v>
      </c>
      <c r="AY21" s="159">
        <v>7.7587940248021625E-2</v>
      </c>
      <c r="AZ21" s="159">
        <v>7.7562010225352834E-2</v>
      </c>
      <c r="BA21" s="159">
        <v>7.757255573139564E-2</v>
      </c>
      <c r="BB21" s="159">
        <v>7.7576221357125191E-2</v>
      </c>
    </row>
    <row r="22" spans="1:54" s="106" customFormat="1" ht="15" customHeight="1">
      <c r="A22" s="336"/>
      <c r="B22" s="99" t="s">
        <v>278</v>
      </c>
      <c r="C22" s="159"/>
      <c r="D22" s="159">
        <v>6.3345702290444214E-2</v>
      </c>
      <c r="E22" s="159">
        <v>6.3824571020097393E-2</v>
      </c>
      <c r="F22" s="159">
        <v>6.4562532473000381E-2</v>
      </c>
      <c r="G22" s="159">
        <v>6.5354198645792366E-2</v>
      </c>
      <c r="H22" s="159">
        <v>6.6157394297968269E-2</v>
      </c>
      <c r="I22" s="159">
        <v>6.6859911227937247E-2</v>
      </c>
      <c r="J22" s="159">
        <v>6.7586743958044468E-2</v>
      </c>
      <c r="K22" s="159">
        <v>6.8323052946792029E-2</v>
      </c>
      <c r="L22" s="159">
        <v>6.9097132963800836E-2</v>
      </c>
      <c r="M22" s="159">
        <v>6.9835723641635455E-2</v>
      </c>
      <c r="N22" s="159">
        <v>7.054484671504084E-2</v>
      </c>
      <c r="O22" s="159">
        <v>7.1266537050429915E-2</v>
      </c>
      <c r="P22" s="159">
        <v>7.1960193229380506E-2</v>
      </c>
      <c r="Q22" s="159">
        <v>7.2677528535087799E-2</v>
      </c>
      <c r="R22" s="159">
        <v>7.3303075144351665E-2</v>
      </c>
      <c r="S22" s="159">
        <v>7.3905382463264196E-2</v>
      </c>
      <c r="T22" s="159">
        <v>7.4461980132545985E-2</v>
      </c>
      <c r="U22" s="159">
        <v>7.491089392402378E-2</v>
      </c>
      <c r="V22" s="159">
        <v>7.5259879265890312E-2</v>
      </c>
      <c r="W22" s="159">
        <v>7.5549456422829411E-2</v>
      </c>
      <c r="X22" s="159">
        <v>7.5918564718816195E-2</v>
      </c>
      <c r="Y22" s="159">
        <v>7.6248577852662147E-2</v>
      </c>
      <c r="Z22" s="159">
        <v>7.6534830517006963E-2</v>
      </c>
      <c r="AA22" s="159">
        <v>7.6725234859418914E-2</v>
      </c>
      <c r="AB22" s="159">
        <v>7.6916466744800044E-2</v>
      </c>
      <c r="AC22" s="159">
        <v>7.7111863689500723E-2</v>
      </c>
      <c r="AD22" s="159">
        <v>7.732471792962517E-2</v>
      </c>
      <c r="AE22" s="159">
        <v>7.7531184849648896E-2</v>
      </c>
      <c r="AF22" s="159">
        <v>7.7756867507758204E-2</v>
      </c>
      <c r="AG22" s="159">
        <v>7.8081032421646865E-2</v>
      </c>
      <c r="AH22" s="159">
        <v>7.8411193583967642E-2</v>
      </c>
      <c r="AI22" s="159">
        <v>7.8664567334263205E-2</v>
      </c>
      <c r="AJ22" s="159">
        <v>7.8878508652022783E-2</v>
      </c>
      <c r="AK22" s="159">
        <v>7.9100308407426517E-2</v>
      </c>
      <c r="AL22" s="159">
        <v>7.9367828802533E-2</v>
      </c>
      <c r="AM22" s="159">
        <v>7.9668024229635384E-2</v>
      </c>
      <c r="AN22" s="159">
        <v>8.00751602253158E-2</v>
      </c>
      <c r="AO22" s="159">
        <v>8.0491323329708889E-2</v>
      </c>
      <c r="AP22" s="159">
        <v>8.0894728954076026E-2</v>
      </c>
      <c r="AQ22" s="159">
        <v>8.1288437112759696E-2</v>
      </c>
      <c r="AR22" s="159">
        <v>8.1739531200025362E-2</v>
      </c>
      <c r="AS22" s="159">
        <v>8.2200427123823736E-2</v>
      </c>
      <c r="AT22" s="159">
        <v>8.263659445328557E-2</v>
      </c>
      <c r="AU22" s="159">
        <v>8.3028272525138822E-2</v>
      </c>
      <c r="AV22" s="159">
        <v>8.3365529417231729E-2</v>
      </c>
      <c r="AW22" s="159">
        <v>8.3709799413908131E-2</v>
      </c>
      <c r="AX22" s="159">
        <v>8.3927757146139814E-2</v>
      </c>
      <c r="AY22" s="159">
        <v>8.3982343402796936E-2</v>
      </c>
      <c r="AZ22" s="159">
        <v>8.3953923334361039E-2</v>
      </c>
      <c r="BA22" s="159">
        <v>8.3965481519529456E-2</v>
      </c>
      <c r="BB22" s="159">
        <v>8.3969499153274924E-2</v>
      </c>
    </row>
    <row r="23" spans="1:54" s="106" customFormat="1" ht="15" customHeight="1">
      <c r="A23" s="336"/>
      <c r="B23" s="23" t="s">
        <v>283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</row>
    <row r="24" spans="1:54" s="106" customFormat="1" ht="15" customHeight="1">
      <c r="A24" s="336"/>
      <c r="B24" s="99" t="s">
        <v>275</v>
      </c>
      <c r="C24" s="159"/>
      <c r="D24" s="158">
        <v>4569384716.823514</v>
      </c>
      <c r="E24" s="158">
        <v>4734537695.6927509</v>
      </c>
      <c r="F24" s="158">
        <v>5001767623.1921892</v>
      </c>
      <c r="G24" s="158">
        <v>5306002186.7522612</v>
      </c>
      <c r="H24" s="158">
        <v>5646555955.2275553</v>
      </c>
      <c r="I24" s="158">
        <v>5973078733.260149</v>
      </c>
      <c r="J24" s="158">
        <v>6312722631.0532589</v>
      </c>
      <c r="K24" s="158">
        <v>6663236743.586669</v>
      </c>
      <c r="L24" s="158">
        <v>7025770533.1460352</v>
      </c>
      <c r="M24" s="158">
        <v>7402175478.5158491</v>
      </c>
      <c r="N24" s="158">
        <v>7790204894.2486115</v>
      </c>
      <c r="O24" s="158">
        <v>8184955476.1067533</v>
      </c>
      <c r="P24" s="158">
        <v>8598404956.4267082</v>
      </c>
      <c r="Q24" s="158">
        <v>9015420896.3586617</v>
      </c>
      <c r="R24" s="158">
        <v>9448773941.7977772</v>
      </c>
      <c r="S24" s="158">
        <v>9884774008.0386257</v>
      </c>
      <c r="T24" s="158">
        <v>10327786170.572716</v>
      </c>
      <c r="U24" s="158">
        <v>10782630966.546158</v>
      </c>
      <c r="V24" s="158">
        <v>11248375733.079411</v>
      </c>
      <c r="W24" s="158">
        <v>11734420898.165548</v>
      </c>
      <c r="X24" s="158">
        <v>12230719697.482597</v>
      </c>
      <c r="Y24" s="158">
        <v>12745778531.31031</v>
      </c>
      <c r="Z24" s="158">
        <v>13279914194.683561</v>
      </c>
      <c r="AA24" s="158">
        <v>13823263815.146523</v>
      </c>
      <c r="AB24" s="158">
        <v>14389949887.964748</v>
      </c>
      <c r="AC24" s="158">
        <v>14979955348.08217</v>
      </c>
      <c r="AD24" s="158">
        <v>15585600387.993574</v>
      </c>
      <c r="AE24" s="158">
        <v>16208317032.302227</v>
      </c>
      <c r="AF24" s="158">
        <v>16854033007.264275</v>
      </c>
      <c r="AG24" s="158">
        <v>17516751660.200901</v>
      </c>
      <c r="AH24" s="158">
        <v>18208482048.840446</v>
      </c>
      <c r="AI24" s="158">
        <v>18912399357.48101</v>
      </c>
      <c r="AJ24" s="158">
        <v>19649245422.644405</v>
      </c>
      <c r="AK24" s="158">
        <v>20388501095.954483</v>
      </c>
      <c r="AL24" s="158">
        <v>21150935847.775452</v>
      </c>
      <c r="AM24" s="158">
        <v>21950298560.767658</v>
      </c>
      <c r="AN24" s="158">
        <v>22765465522.491066</v>
      </c>
      <c r="AO24" s="158">
        <v>23586731969.757107</v>
      </c>
      <c r="AP24" s="158">
        <v>24450043248.410286</v>
      </c>
      <c r="AQ24" s="158">
        <v>25332804747.46384</v>
      </c>
      <c r="AR24" s="158">
        <v>26222193529.804081</v>
      </c>
      <c r="AS24" s="158">
        <v>27141510699.142941</v>
      </c>
      <c r="AT24" s="158">
        <v>28075219656.849987</v>
      </c>
      <c r="AU24" s="158">
        <v>29026746792.280766</v>
      </c>
      <c r="AV24" s="158">
        <v>29979894962.062504</v>
      </c>
      <c r="AW24" s="158">
        <v>30960147690.996174</v>
      </c>
      <c r="AX24" s="158">
        <v>31958932957.305866</v>
      </c>
      <c r="AY24" s="158">
        <v>32961608735.884579</v>
      </c>
      <c r="AZ24" s="158">
        <v>34006566173.483261</v>
      </c>
      <c r="BA24" s="158">
        <v>35031214623.128685</v>
      </c>
      <c r="BB24" s="158">
        <v>36082942112.72332</v>
      </c>
    </row>
    <row r="25" spans="1:54" s="106" customFormat="1" ht="15" customHeight="1">
      <c r="A25" s="336"/>
      <c r="B25" s="99" t="s">
        <v>276</v>
      </c>
      <c r="C25" s="159"/>
      <c r="D25" s="158">
        <v>4569384716.823514</v>
      </c>
      <c r="E25" s="158">
        <v>4722781656.0690565</v>
      </c>
      <c r="F25" s="158">
        <v>4991825731.4665136</v>
      </c>
      <c r="G25" s="158">
        <v>5298542023.8322191</v>
      </c>
      <c r="H25" s="158">
        <v>5638643282.331295</v>
      </c>
      <c r="I25" s="158">
        <v>5959636446.690382</v>
      </c>
      <c r="J25" s="158">
        <v>6295286254.2866268</v>
      </c>
      <c r="K25" s="158">
        <v>6644650037.3127947</v>
      </c>
      <c r="L25" s="158">
        <v>7011701751.2338247</v>
      </c>
      <c r="M25" s="158">
        <v>7388730415.936862</v>
      </c>
      <c r="N25" s="158">
        <v>7775537000.0211973</v>
      </c>
      <c r="O25" s="158">
        <v>8176135734.657692</v>
      </c>
      <c r="P25" s="158">
        <v>8585715609.3211098</v>
      </c>
      <c r="Q25" s="158">
        <v>9010481518.9923382</v>
      </c>
      <c r="R25" s="158">
        <v>9436849055.1269417</v>
      </c>
      <c r="S25" s="158">
        <v>9872732860.7516212</v>
      </c>
      <c r="T25" s="158">
        <v>10314252833.693422</v>
      </c>
      <c r="U25" s="158">
        <v>10752099121.895634</v>
      </c>
      <c r="V25" s="158">
        <v>11194083500.979404</v>
      </c>
      <c r="W25" s="158">
        <v>11643597027.274958</v>
      </c>
      <c r="X25" s="158">
        <v>12121979893.532408</v>
      </c>
      <c r="Y25" s="158">
        <v>12611785232.782661</v>
      </c>
      <c r="Z25" s="158">
        <v>13112290384.937864</v>
      </c>
      <c r="AA25" s="158">
        <v>13614206459.75255</v>
      </c>
      <c r="AB25" s="158">
        <v>14133519659.806921</v>
      </c>
      <c r="AC25" s="158">
        <v>14671063362.513206</v>
      </c>
      <c r="AD25" s="158">
        <v>15229892594.092363</v>
      </c>
      <c r="AE25" s="158">
        <v>15806000543.932894</v>
      </c>
      <c r="AF25" s="158">
        <v>16405464345.061049</v>
      </c>
      <c r="AG25" s="158">
        <v>17045956536.873251</v>
      </c>
      <c r="AH25" s="158">
        <v>17709538934.487522</v>
      </c>
      <c r="AI25" s="158">
        <v>18377918358.718117</v>
      </c>
      <c r="AJ25" s="158">
        <v>19058578752.872822</v>
      </c>
      <c r="AK25" s="158">
        <v>19762665475.767166</v>
      </c>
      <c r="AL25" s="158">
        <v>20500291486.395714</v>
      </c>
      <c r="AM25" s="158">
        <v>21269516792.475769</v>
      </c>
      <c r="AN25" s="158">
        <v>22091613479.975323</v>
      </c>
      <c r="AO25" s="158">
        <v>22942597006.923298</v>
      </c>
      <c r="AP25" s="158">
        <v>23816991876.444519</v>
      </c>
      <c r="AQ25" s="158">
        <v>24715912929.249619</v>
      </c>
      <c r="AR25" s="158">
        <v>25660275143.185066</v>
      </c>
      <c r="AS25" s="158">
        <v>26637149134.294659</v>
      </c>
      <c r="AT25" s="158">
        <v>27636169212.970726</v>
      </c>
      <c r="AU25" s="158">
        <v>28650534905.620258</v>
      </c>
      <c r="AV25" s="158">
        <v>29676004289.225239</v>
      </c>
      <c r="AW25" s="158">
        <v>30733554949.76022</v>
      </c>
      <c r="AX25" s="158">
        <v>31774532443.745434</v>
      </c>
      <c r="AY25" s="158">
        <v>32780999274.461697</v>
      </c>
      <c r="AZ25" s="158">
        <v>33777631956.381672</v>
      </c>
      <c r="BA25" s="158">
        <v>34811621052.531029</v>
      </c>
      <c r="BB25" s="158">
        <v>35864615451.087502</v>
      </c>
    </row>
    <row r="26" spans="1:54" s="106" customFormat="1" ht="15" customHeight="1">
      <c r="A26" s="336"/>
      <c r="B26" s="99" t="s">
        <v>277</v>
      </c>
      <c r="C26" s="159"/>
      <c r="D26" s="158">
        <v>4569384716.823514</v>
      </c>
      <c r="E26" s="158">
        <v>4731019888.1436062</v>
      </c>
      <c r="F26" s="158">
        <v>5011283871.081296</v>
      </c>
      <c r="G26" s="158">
        <v>5331266666.0893421</v>
      </c>
      <c r="H26" s="158">
        <v>5687013591.0620785</v>
      </c>
      <c r="I26" s="158">
        <v>6023778141.0739918</v>
      </c>
      <c r="J26" s="158">
        <v>6376296924.0354128</v>
      </c>
      <c r="K26" s="158">
        <v>6743577743.6382675</v>
      </c>
      <c r="L26" s="158">
        <v>7129340121.2611074</v>
      </c>
      <c r="M26" s="158">
        <v>7525895935.9940405</v>
      </c>
      <c r="N26" s="158">
        <v>7933132570.8804846</v>
      </c>
      <c r="O26" s="158">
        <v>8355227233.5789671</v>
      </c>
      <c r="P26" s="158">
        <v>8787236752.6633549</v>
      </c>
      <c r="Q26" s="158">
        <v>9235351061.5719452</v>
      </c>
      <c r="R26" s="158">
        <v>9685202912.0394249</v>
      </c>
      <c r="S26" s="158">
        <v>10144719380.805599</v>
      </c>
      <c r="T26" s="158">
        <v>10609882364.111906</v>
      </c>
      <c r="U26" s="158">
        <v>11070808514.509239</v>
      </c>
      <c r="V26" s="158">
        <v>11535584890.519958</v>
      </c>
      <c r="W26" s="158">
        <v>12008275620.212805</v>
      </c>
      <c r="X26" s="158">
        <v>12510999519.424311</v>
      </c>
      <c r="Y26" s="158">
        <v>13025635769.232634</v>
      </c>
      <c r="Z26" s="158">
        <v>13551327686.25474</v>
      </c>
      <c r="AA26" s="158">
        <v>14078355923.824701</v>
      </c>
      <c r="AB26" s="158">
        <v>14623376443.102865</v>
      </c>
      <c r="AC26" s="158">
        <v>15187324300.788036</v>
      </c>
      <c r="AD26" s="158">
        <v>15773379033.681509</v>
      </c>
      <c r="AE26" s="158">
        <v>16377359327.297598</v>
      </c>
      <c r="AF26" s="158">
        <v>17005425871.996725</v>
      </c>
      <c r="AG26" s="158">
        <v>17676070477.889145</v>
      </c>
      <c r="AH26" s="158">
        <v>18370597843.213287</v>
      </c>
      <c r="AI26" s="158">
        <v>19069874000.360485</v>
      </c>
      <c r="AJ26" s="158">
        <v>19781714370.663616</v>
      </c>
      <c r="AK26" s="158">
        <v>20517728184.482418</v>
      </c>
      <c r="AL26" s="158">
        <v>21288511793.632957</v>
      </c>
      <c r="AM26" s="158">
        <v>22092073560.355431</v>
      </c>
      <c r="AN26" s="158">
        <v>22950701841.727867</v>
      </c>
      <c r="AO26" s="158">
        <v>23839298282.862587</v>
      </c>
      <c r="AP26" s="158">
        <v>24752115041.32373</v>
      </c>
      <c r="AQ26" s="158">
        <v>25690298352.218845</v>
      </c>
      <c r="AR26" s="158">
        <v>26675720937.105206</v>
      </c>
      <c r="AS26" s="158">
        <v>27694856874.223911</v>
      </c>
      <c r="AT26" s="158">
        <v>28736807363.358028</v>
      </c>
      <c r="AU26" s="158">
        <v>29794402052.069725</v>
      </c>
      <c r="AV26" s="158">
        <v>30863142089.180691</v>
      </c>
      <c r="AW26" s="158">
        <v>31964924457.455006</v>
      </c>
      <c r="AX26" s="158">
        <v>33048729930.566204</v>
      </c>
      <c r="AY26" s="158">
        <v>34095702401.053238</v>
      </c>
      <c r="AZ26" s="158">
        <v>35132227864.932121</v>
      </c>
      <c r="BA26" s="158">
        <v>36207716000.636574</v>
      </c>
      <c r="BB26" s="158">
        <v>37302951660.099236</v>
      </c>
    </row>
    <row r="27" spans="1:54" s="106" customFormat="1" ht="15" customHeight="1">
      <c r="A27" s="336"/>
      <c r="B27" s="99" t="s">
        <v>278</v>
      </c>
      <c r="C27" s="159"/>
      <c r="D27" s="158">
        <v>4569384716.823514</v>
      </c>
      <c r="E27" s="158">
        <v>4747496352.2927103</v>
      </c>
      <c r="F27" s="158">
        <v>5050335843.3987217</v>
      </c>
      <c r="G27" s="158">
        <v>5397200188.5079889</v>
      </c>
      <c r="H27" s="158">
        <v>5784874212.5636644</v>
      </c>
      <c r="I27" s="158">
        <v>6154052446.5699701</v>
      </c>
      <c r="J27" s="158">
        <v>6541452202.7328758</v>
      </c>
      <c r="K27" s="158">
        <v>6945988350.9167347</v>
      </c>
      <c r="L27" s="158">
        <v>7370846150.8666468</v>
      </c>
      <c r="M27" s="158">
        <v>7808388030.4689522</v>
      </c>
      <c r="N27" s="158">
        <v>8258684508.9685621</v>
      </c>
      <c r="O27" s="158">
        <v>8726256503.7539959</v>
      </c>
      <c r="P27" s="158">
        <v>9205890006.8987827</v>
      </c>
      <c r="Q27" s="158">
        <v>9703729000.2617264</v>
      </c>
      <c r="R27" s="158">
        <v>10203734660.990282</v>
      </c>
      <c r="S27" s="158">
        <v>10713821049.352659</v>
      </c>
      <c r="T27" s="158">
        <v>11229661301.350023</v>
      </c>
      <c r="U27" s="158">
        <v>11740124703.469603</v>
      </c>
      <c r="V27" s="158">
        <v>12253862845.747938</v>
      </c>
      <c r="W27" s="158">
        <v>12776405672.485098</v>
      </c>
      <c r="X27" s="158">
        <v>13331506936.991116</v>
      </c>
      <c r="Y27" s="158">
        <v>13899620118.72282</v>
      </c>
      <c r="Z27" s="158">
        <v>14479588879.9634</v>
      </c>
      <c r="AA27" s="158">
        <v>15060771518.202692</v>
      </c>
      <c r="AB27" s="158">
        <v>15661239863.246485</v>
      </c>
      <c r="AC27" s="158">
        <v>16282149581.479727</v>
      </c>
      <c r="AD27" s="158">
        <v>16926941176.935253</v>
      </c>
      <c r="AE27" s="158">
        <v>17591059829.372707</v>
      </c>
      <c r="AF27" s="158">
        <v>18280816927.235958</v>
      </c>
      <c r="AG27" s="158">
        <v>19016449424.202896</v>
      </c>
      <c r="AH27" s="158">
        <v>19777652734.063637</v>
      </c>
      <c r="AI27" s="158">
        <v>20543496451.202518</v>
      </c>
      <c r="AJ27" s="158">
        <v>21322499292.712044</v>
      </c>
      <c r="AK27" s="158">
        <v>22127251561.250042</v>
      </c>
      <c r="AL27" s="158">
        <v>22969381913.633312</v>
      </c>
      <c r="AM27" s="158">
        <v>23846792456.374199</v>
      </c>
      <c r="AN27" s="158">
        <v>24783944691.337238</v>
      </c>
      <c r="AO27" s="158">
        <v>25753360992.639935</v>
      </c>
      <c r="AP27" s="158">
        <v>26748708533.292885</v>
      </c>
      <c r="AQ27" s="158">
        <v>27771196878.843887</v>
      </c>
      <c r="AR27" s="158">
        <v>28844741305.214512</v>
      </c>
      <c r="AS27" s="158">
        <v>29954542068.675827</v>
      </c>
      <c r="AT27" s="158">
        <v>31088553729.280651</v>
      </c>
      <c r="AU27" s="158">
        <v>32238807490.157085</v>
      </c>
      <c r="AV27" s="158">
        <v>33400246373.052849</v>
      </c>
      <c r="AW27" s="158">
        <v>34596721988.026665</v>
      </c>
      <c r="AX27" s="158">
        <v>35772149047.663765</v>
      </c>
      <c r="AY27" s="158">
        <v>36905696664.345131</v>
      </c>
      <c r="AZ27" s="158">
        <v>38027487376.464485</v>
      </c>
      <c r="BA27" s="158">
        <v>39191673911.619919</v>
      </c>
      <c r="BB27" s="158">
        <v>40377194364.980026</v>
      </c>
    </row>
    <row r="28" spans="1:54" s="106" customFormat="1" ht="15" customHeight="1">
      <c r="A28" s="336"/>
      <c r="B28" s="124" t="s">
        <v>333</v>
      </c>
      <c r="C28" s="159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</row>
    <row r="29" spans="1:54" s="106" customFormat="1" ht="15" customHeight="1">
      <c r="A29" s="336"/>
      <c r="B29" s="99" t="s">
        <v>331</v>
      </c>
      <c r="C29" s="159"/>
      <c r="D29" s="158">
        <v>95250000</v>
      </c>
      <c r="E29" s="158">
        <v>93490000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</row>
    <row r="30" spans="1:54" s="106" customFormat="1" ht="15" customHeight="1">
      <c r="A30" s="336"/>
      <c r="B30" s="99" t="s">
        <v>332</v>
      </c>
      <c r="C30" s="159"/>
      <c r="D30" s="159">
        <v>1.3204574613623749E-3</v>
      </c>
      <c r="E30" s="159">
        <v>1.3204574613623749E-3</v>
      </c>
      <c r="F30" s="159">
        <v>1.3204574613623749E-3</v>
      </c>
      <c r="G30" s="159">
        <v>1.3204574613623749E-3</v>
      </c>
      <c r="H30" s="159">
        <v>1.3204574613623749E-3</v>
      </c>
      <c r="I30" s="159">
        <v>1.3204574613623749E-3</v>
      </c>
      <c r="J30" s="159">
        <v>1.3204574613623749E-3</v>
      </c>
      <c r="K30" s="159">
        <v>1.3204574613623749E-3</v>
      </c>
      <c r="L30" s="159">
        <v>1.3204574613623749E-3</v>
      </c>
      <c r="M30" s="159">
        <v>1.3204574613623749E-3</v>
      </c>
      <c r="N30" s="159">
        <v>1.3204574613623749E-3</v>
      </c>
      <c r="O30" s="159">
        <v>1.3204574613623749E-3</v>
      </c>
      <c r="P30" s="159">
        <v>1.3204574613623749E-3</v>
      </c>
      <c r="Q30" s="159">
        <v>1.3204574613623749E-3</v>
      </c>
      <c r="R30" s="159">
        <v>1.3204574613623749E-3</v>
      </c>
      <c r="S30" s="159">
        <v>1.3204574613623749E-3</v>
      </c>
      <c r="T30" s="159">
        <v>1.3204574613623749E-3</v>
      </c>
      <c r="U30" s="159">
        <v>1.3204574613623749E-3</v>
      </c>
      <c r="V30" s="159">
        <v>1.3204574613623749E-3</v>
      </c>
      <c r="W30" s="159">
        <v>1.3204574613623749E-3</v>
      </c>
      <c r="X30" s="159">
        <v>1.3204574613623749E-3</v>
      </c>
      <c r="Y30" s="159">
        <v>1.3204574613623749E-3</v>
      </c>
      <c r="Z30" s="159">
        <v>1.3204574613623749E-3</v>
      </c>
      <c r="AA30" s="159">
        <v>1.3204574613623749E-3</v>
      </c>
      <c r="AB30" s="159">
        <v>1.3204574613623749E-3</v>
      </c>
      <c r="AC30" s="159">
        <v>1.3204574613623749E-3</v>
      </c>
      <c r="AD30" s="159">
        <v>1.3204574613623749E-3</v>
      </c>
      <c r="AE30" s="159">
        <v>1.3204574613623749E-3</v>
      </c>
      <c r="AF30" s="159">
        <v>1.3204574613623749E-3</v>
      </c>
      <c r="AG30" s="159">
        <v>1.3204574613623749E-3</v>
      </c>
      <c r="AH30" s="159">
        <v>1.3204574613623749E-3</v>
      </c>
      <c r="AI30" s="159">
        <v>1.3204574613623749E-3</v>
      </c>
      <c r="AJ30" s="159">
        <v>1.3204574613623749E-3</v>
      </c>
      <c r="AK30" s="159">
        <v>1.3204574613623749E-3</v>
      </c>
      <c r="AL30" s="159">
        <v>1.3204574613623749E-3</v>
      </c>
      <c r="AM30" s="159">
        <v>1.3204574613623749E-3</v>
      </c>
      <c r="AN30" s="159">
        <v>1.3204574613623749E-3</v>
      </c>
      <c r="AO30" s="159">
        <v>1.3204574613623749E-3</v>
      </c>
      <c r="AP30" s="159">
        <v>1.3204574613623749E-3</v>
      </c>
      <c r="AQ30" s="159">
        <v>1.3204574613623749E-3</v>
      </c>
      <c r="AR30" s="159">
        <v>1.3204574613623749E-3</v>
      </c>
      <c r="AS30" s="159">
        <v>1.3204574613623749E-3</v>
      </c>
      <c r="AT30" s="159">
        <v>1.3204574613623749E-3</v>
      </c>
      <c r="AU30" s="159">
        <v>1.3204574613623749E-3</v>
      </c>
      <c r="AV30" s="159">
        <v>1.3204574613623749E-3</v>
      </c>
      <c r="AW30" s="159">
        <v>1.3204574613623749E-3</v>
      </c>
      <c r="AX30" s="159">
        <v>1.3204574613623749E-3</v>
      </c>
      <c r="AY30" s="159">
        <v>1.3204574613623749E-3</v>
      </c>
      <c r="AZ30" s="159">
        <v>1.3204574613623749E-3</v>
      </c>
      <c r="BA30" s="159">
        <v>1.3204574613623749E-3</v>
      </c>
      <c r="BB30" s="159">
        <v>1.3204574613623749E-3</v>
      </c>
    </row>
    <row r="31" spans="1:54" s="106" customFormat="1" ht="15" customHeight="1">
      <c r="A31" s="143"/>
      <c r="B31" s="23" t="s">
        <v>286</v>
      </c>
      <c r="C31" s="159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</row>
    <row r="32" spans="1:54" s="106" customFormat="1" ht="15" customHeight="1">
      <c r="A32" s="336"/>
      <c r="B32" s="98" t="s">
        <v>292</v>
      </c>
      <c r="C32" s="159"/>
      <c r="D32" s="160">
        <v>2704529162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</row>
    <row r="33" spans="1:54" s="106" customFormat="1" ht="15" customHeight="1">
      <c r="A33" s="336"/>
      <c r="B33" s="99" t="s">
        <v>287</v>
      </c>
      <c r="C33" s="159"/>
      <c r="D33" s="160">
        <v>1718188048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</row>
    <row r="34" spans="1:54" s="106" customFormat="1" ht="15" customHeight="1">
      <c r="A34" s="336"/>
      <c r="B34" s="99" t="s">
        <v>288</v>
      </c>
      <c r="C34" s="159"/>
      <c r="D34" s="158">
        <v>795950462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</row>
    <row r="35" spans="1:54" s="106" customFormat="1" ht="15" customHeight="1">
      <c r="A35" s="336"/>
      <c r="B35" s="99" t="s">
        <v>289</v>
      </c>
      <c r="C35" s="159"/>
      <c r="D35" s="158">
        <v>190390652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</row>
    <row r="36" spans="1:54" s="106" customFormat="1" ht="15" customHeight="1">
      <c r="A36" s="336"/>
      <c r="B36" s="98" t="s">
        <v>293</v>
      </c>
      <c r="C36" s="159"/>
      <c r="D36" s="160">
        <v>2651735718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</row>
    <row r="37" spans="1:54" s="106" customFormat="1" ht="15" hidden="1" customHeight="1">
      <c r="A37" s="143"/>
      <c r="B37" s="23" t="s">
        <v>290</v>
      </c>
      <c r="C37" s="159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</row>
    <row r="38" spans="1:54" s="106" customFormat="1" ht="15" hidden="1" customHeight="1">
      <c r="A38" s="336"/>
      <c r="B38" s="98" t="s">
        <v>292</v>
      </c>
      <c r="C38" s="159"/>
      <c r="D38" s="160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</row>
    <row r="39" spans="1:54" s="106" customFormat="1" ht="15" hidden="1" customHeight="1">
      <c r="A39" s="336"/>
      <c r="B39" s="98" t="s">
        <v>293</v>
      </c>
      <c r="C39" s="159"/>
      <c r="D39" s="160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</row>
    <row r="40" spans="1:54" s="106" customFormat="1" ht="15" hidden="1" customHeight="1">
      <c r="A40" s="143"/>
      <c r="B40" s="23" t="s">
        <v>291</v>
      </c>
      <c r="C40" s="159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</row>
    <row r="41" spans="1:54" s="106" customFormat="1" ht="15" hidden="1" customHeight="1">
      <c r="A41" s="336"/>
      <c r="B41" s="98" t="s">
        <v>292</v>
      </c>
      <c r="C41" s="159"/>
      <c r="D41" s="160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</row>
    <row r="42" spans="1:54" s="106" customFormat="1" ht="15" hidden="1" customHeight="1">
      <c r="A42" s="336"/>
      <c r="B42" s="98" t="s">
        <v>293</v>
      </c>
      <c r="C42" s="159"/>
      <c r="D42" s="160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</row>
    <row r="43" spans="1:54" s="106" customFormat="1" ht="15" customHeight="1">
      <c r="A43" s="336"/>
      <c r="B43" s="23" t="s">
        <v>295</v>
      </c>
      <c r="C43" s="159"/>
      <c r="D43" s="158"/>
      <c r="E43" s="159">
        <v>6.4000000000000001E-2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</row>
    <row r="44" spans="1:54" s="106" customFormat="1" ht="15" customHeight="1">
      <c r="A44" s="336"/>
      <c r="B44" s="99" t="s">
        <v>297</v>
      </c>
      <c r="C44" s="159"/>
      <c r="D44" s="159"/>
      <c r="E44" s="159">
        <v>3.6999999999999998E-2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</row>
    <row r="45" spans="1:54" s="106" customFormat="1" ht="15" customHeight="1">
      <c r="A45" s="336"/>
      <c r="B45" s="99" t="s">
        <v>296</v>
      </c>
      <c r="C45" s="159"/>
      <c r="D45" s="159"/>
      <c r="E45" s="159">
        <v>2.7E-2</v>
      </c>
      <c r="F45" s="159">
        <v>2.7E-2</v>
      </c>
      <c r="G45" s="159">
        <v>2.7E-2</v>
      </c>
      <c r="H45" s="159">
        <v>2.7E-2</v>
      </c>
      <c r="I45" s="159">
        <v>2.7E-2</v>
      </c>
      <c r="J45" s="159">
        <v>2.7E-2</v>
      </c>
      <c r="K45" s="159">
        <v>2.7E-2</v>
      </c>
      <c r="L45" s="159">
        <v>2.7E-2</v>
      </c>
      <c r="M45" s="159">
        <v>2.7E-2</v>
      </c>
      <c r="N45" s="159">
        <v>2.7E-2</v>
      </c>
      <c r="O45" s="159">
        <v>2.7E-2</v>
      </c>
      <c r="P45" s="159">
        <v>2.7E-2</v>
      </c>
      <c r="Q45" s="159">
        <v>2.7E-2</v>
      </c>
      <c r="R45" s="159">
        <v>2.7E-2</v>
      </c>
      <c r="S45" s="159">
        <v>2.7E-2</v>
      </c>
      <c r="T45" s="159">
        <v>2.7E-2</v>
      </c>
      <c r="U45" s="159">
        <v>2.7E-2</v>
      </c>
      <c r="V45" s="159">
        <v>2.7E-2</v>
      </c>
      <c r="W45" s="159">
        <v>2.7E-2</v>
      </c>
      <c r="X45" s="159">
        <v>2.7E-2</v>
      </c>
      <c r="Y45" s="159">
        <v>2.7E-2</v>
      </c>
      <c r="Z45" s="159">
        <v>2.7E-2</v>
      </c>
      <c r="AA45" s="159">
        <v>2.7E-2</v>
      </c>
      <c r="AB45" s="159">
        <v>2.7E-2</v>
      </c>
      <c r="AC45" s="159">
        <v>2.7E-2</v>
      </c>
      <c r="AD45" s="159">
        <v>2.7E-2</v>
      </c>
      <c r="AE45" s="159">
        <v>2.7E-2</v>
      </c>
      <c r="AF45" s="159">
        <v>2.7E-2</v>
      </c>
      <c r="AG45" s="159">
        <v>2.7E-2</v>
      </c>
      <c r="AH45" s="159">
        <v>2.7E-2</v>
      </c>
      <c r="AI45" s="159">
        <v>2.7E-2</v>
      </c>
      <c r="AJ45" s="159">
        <v>2.7E-2</v>
      </c>
      <c r="AK45" s="159">
        <v>2.7E-2</v>
      </c>
      <c r="AL45" s="159">
        <v>2.7E-2</v>
      </c>
      <c r="AM45" s="159">
        <v>2.7E-2</v>
      </c>
      <c r="AN45" s="159">
        <v>2.7E-2</v>
      </c>
      <c r="AO45" s="159">
        <v>2.7E-2</v>
      </c>
      <c r="AP45" s="159">
        <v>2.7E-2</v>
      </c>
      <c r="AQ45" s="159">
        <v>2.7E-2</v>
      </c>
      <c r="AR45" s="159">
        <v>2.7E-2</v>
      </c>
      <c r="AS45" s="159">
        <v>2.7E-2</v>
      </c>
      <c r="AT45" s="159">
        <v>2.7E-2</v>
      </c>
      <c r="AU45" s="159">
        <v>2.7E-2</v>
      </c>
      <c r="AV45" s="159">
        <v>2.7E-2</v>
      </c>
      <c r="AW45" s="159">
        <v>2.7E-2</v>
      </c>
      <c r="AX45" s="159">
        <v>2.7E-2</v>
      </c>
      <c r="AY45" s="159">
        <v>2.7E-2</v>
      </c>
      <c r="AZ45" s="159">
        <v>2.7E-2</v>
      </c>
      <c r="BA45" s="159">
        <v>2.7E-2</v>
      </c>
      <c r="BB45" s="159">
        <v>2.7E-2</v>
      </c>
    </row>
    <row r="46" spans="1:54" s="106" customFormat="1" ht="15" customHeight="1">
      <c r="A46" s="336"/>
      <c r="B46" s="23" t="s">
        <v>294</v>
      </c>
      <c r="C46" s="159"/>
      <c r="D46" s="158"/>
      <c r="E46" s="160">
        <v>4760545377.5953913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</row>
    <row r="47" spans="1:54" s="106" customFormat="1" ht="15" customHeight="1">
      <c r="A47" s="336"/>
      <c r="B47" s="99" t="s">
        <v>297</v>
      </c>
      <c r="C47" s="159"/>
      <c r="D47" s="160"/>
      <c r="E47" s="160">
        <v>2752190296.4223356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</row>
    <row r="48" spans="1:54" s="106" customFormat="1" ht="15" customHeight="1">
      <c r="A48" s="336"/>
      <c r="B48" s="99" t="s">
        <v>296</v>
      </c>
      <c r="C48" s="159"/>
      <c r="D48" s="160"/>
      <c r="E48" s="160">
        <v>2008355081.1730559</v>
      </c>
      <c r="F48" s="160">
        <v>2112046454.0140202</v>
      </c>
      <c r="G48" s="160">
        <v>2229763475.1749454</v>
      </c>
      <c r="H48" s="160">
        <v>2360909243.730835</v>
      </c>
      <c r="I48" s="160">
        <v>2485187506.3208265</v>
      </c>
      <c r="J48" s="160">
        <v>2613222639.9813962</v>
      </c>
      <c r="K48" s="160">
        <v>2744925429.7931294</v>
      </c>
      <c r="L48" s="160">
        <v>2880189633.5939136</v>
      </c>
      <c r="M48" s="160">
        <v>3018891561.9250312</v>
      </c>
      <c r="N48" s="160">
        <v>3160889733.6310849</v>
      </c>
      <c r="O48" s="160">
        <v>3306024613.4119768</v>
      </c>
      <c r="P48" s="160">
        <v>3454118437.3138032</v>
      </c>
      <c r="Q48" s="160">
        <v>3604975131.764091</v>
      </c>
      <c r="R48" s="160">
        <v>3758380331.3054624</v>
      </c>
      <c r="S48" s="160">
        <v>3914101499.6615362</v>
      </c>
      <c r="T48" s="160">
        <v>4071888158.1813726</v>
      </c>
      <c r="U48" s="160">
        <v>4231472225.0567522</v>
      </c>
      <c r="V48" s="160">
        <v>4396157688.0332031</v>
      </c>
      <c r="W48" s="160">
        <v>4566054734.0861778</v>
      </c>
      <c r="X48" s="160">
        <v>4741273608.5294743</v>
      </c>
      <c r="Y48" s="160">
        <v>4921924497.145402</v>
      </c>
      <c r="Z48" s="160">
        <v>5108117403.7765484</v>
      </c>
      <c r="AA48" s="160">
        <v>5299962023.4013901</v>
      </c>
      <c r="AB48" s="160">
        <v>5497567610.7254648</v>
      </c>
      <c r="AC48" s="160">
        <v>5701042844.3296652</v>
      </c>
      <c r="AD48" s="160">
        <v>5910495686.4272289</v>
      </c>
      <c r="AE48" s="160">
        <v>6126033238.2913914</v>
      </c>
      <c r="AF48" s="160">
        <v>6347761591.4262962</v>
      </c>
      <c r="AG48" s="160">
        <v>6575785674.5645828</v>
      </c>
      <c r="AH48" s="160">
        <v>6810209096.5862026</v>
      </c>
      <c r="AI48" s="160">
        <v>7051133985.4642982</v>
      </c>
      <c r="AJ48" s="160">
        <v>7298660823.3554821</v>
      </c>
      <c r="AK48" s="160">
        <v>7552888277.963522</v>
      </c>
      <c r="AL48" s="160">
        <v>7813913030.3172264</v>
      </c>
      <c r="AM48" s="160">
        <v>8081829599.1153154</v>
      </c>
      <c r="AN48" s="160">
        <v>8356730161.8030119</v>
      </c>
      <c r="AO48" s="160">
        <v>8638704372.5572834</v>
      </c>
      <c r="AP48" s="160">
        <v>8927839177.3697605</v>
      </c>
      <c r="AQ48" s="160">
        <v>9224218626.4285641</v>
      </c>
      <c r="AR48" s="160">
        <v>9527923684.0123959</v>
      </c>
      <c r="AS48" s="160">
        <v>9839032036.1224098</v>
      </c>
      <c r="AT48" s="160">
        <v>10157617896.089424</v>
      </c>
      <c r="AU48" s="160">
        <v>10483751808.405891</v>
      </c>
      <c r="AV48" s="160">
        <v>10817500451.04401</v>
      </c>
      <c r="AW48" s="160">
        <v>11158926436.532831</v>
      </c>
      <c r="AX48" s="160">
        <v>11508088112.078722</v>
      </c>
      <c r="AY48" s="160">
        <v>11865039359.024754</v>
      </c>
      <c r="AZ48" s="160">
        <v>12229829391.955425</v>
      </c>
      <c r="BA48" s="160">
        <v>12602502557.763786</v>
      </c>
      <c r="BB48" s="160">
        <v>12983098135.008251</v>
      </c>
    </row>
    <row r="49" spans="1:54" s="106" customFormat="1" ht="15" customHeight="1">
      <c r="A49" s="336"/>
      <c r="B49" s="23" t="s">
        <v>299</v>
      </c>
      <c r="C49" s="159"/>
      <c r="D49" s="160">
        <v>4223716000</v>
      </c>
      <c r="E49" s="160">
        <v>4283609000</v>
      </c>
      <c r="F49" s="160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</row>
    <row r="50" spans="1:54" s="106" customFormat="1" ht="15" customHeight="1">
      <c r="A50" s="336"/>
      <c r="B50" s="99" t="s">
        <v>300</v>
      </c>
      <c r="C50" s="159"/>
      <c r="D50" s="160">
        <v>3892846000</v>
      </c>
      <c r="E50" s="160">
        <v>3919359000</v>
      </c>
      <c r="F50" s="160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</row>
    <row r="51" spans="1:54" s="106" customFormat="1" ht="15" customHeight="1">
      <c r="A51" s="336"/>
      <c r="B51" s="99" t="s">
        <v>301</v>
      </c>
      <c r="C51" s="159"/>
      <c r="D51" s="160">
        <v>24812000</v>
      </c>
      <c r="E51" s="160">
        <v>34250000</v>
      </c>
      <c r="F51" s="160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</row>
    <row r="52" spans="1:54" s="106" customFormat="1" ht="15" customHeight="1">
      <c r="A52" s="336"/>
      <c r="B52" s="99" t="s">
        <v>302</v>
      </c>
      <c r="C52" s="159"/>
      <c r="D52" s="160">
        <v>306058000</v>
      </c>
      <c r="E52" s="160">
        <v>330000000</v>
      </c>
      <c r="F52" s="160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</row>
    <row r="53" spans="1:54" s="106" customFormat="1" ht="15" customHeight="1">
      <c r="A53" s="336"/>
      <c r="B53" s="23" t="s">
        <v>303</v>
      </c>
      <c r="C53" s="159"/>
      <c r="D53" s="160">
        <v>1276828000</v>
      </c>
      <c r="E53" s="160">
        <v>1204408800</v>
      </c>
      <c r="F53" s="160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</row>
    <row r="54" spans="1:54" s="106" customFormat="1" ht="15" customHeight="1">
      <c r="A54" s="336"/>
      <c r="B54" s="23" t="s">
        <v>304</v>
      </c>
      <c r="C54" s="159"/>
      <c r="D54" s="160">
        <v>3664453000</v>
      </c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</row>
    <row r="55" spans="1:54" s="106" customFormat="1" ht="15" customHeight="1">
      <c r="A55" s="336"/>
      <c r="B55" s="100" t="s">
        <v>279</v>
      </c>
      <c r="C55" s="185"/>
      <c r="D55" s="185">
        <v>0.13765203396184192</v>
      </c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</row>
    <row r="56" spans="1:54" s="106" customFormat="1" ht="15" customHeight="1">
      <c r="A56" s="336"/>
      <c r="B56" s="101" t="s">
        <v>280</v>
      </c>
      <c r="C56" s="185"/>
      <c r="D56" s="185">
        <v>0.14058652924130749</v>
      </c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</row>
    <row r="57" spans="1:54" s="106" customFormat="1" ht="15" customHeight="1">
      <c r="A57" s="336"/>
      <c r="B57" s="98" t="s">
        <v>281</v>
      </c>
      <c r="C57" s="337"/>
      <c r="D57" s="158">
        <v>5928878000</v>
      </c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</row>
    <row r="58" spans="1:54" s="106" customFormat="1" ht="15" customHeight="1">
      <c r="A58" s="336"/>
      <c r="B58" s="99" t="s">
        <v>298</v>
      </c>
      <c r="C58" s="337"/>
      <c r="D58" s="158">
        <v>5943932000</v>
      </c>
      <c r="E58" s="158">
        <v>5862182000</v>
      </c>
      <c r="F58" s="162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7"/>
      <c r="AQ58" s="337"/>
      <c r="AR58" s="337"/>
      <c r="AS58" s="337"/>
      <c r="AT58" s="337"/>
      <c r="AU58" s="337"/>
      <c r="AV58" s="337"/>
      <c r="AW58" s="337"/>
      <c r="AX58" s="337"/>
      <c r="AY58" s="337"/>
      <c r="AZ58" s="337"/>
      <c r="BA58" s="337"/>
      <c r="BB58" s="337"/>
    </row>
    <row r="59" spans="1:54" s="106" customFormat="1" ht="15" customHeight="1">
      <c r="A59" s="336"/>
      <c r="B59" s="98" t="s">
        <v>282</v>
      </c>
      <c r="C59" s="337"/>
      <c r="D59" s="158">
        <v>2636201000</v>
      </c>
      <c r="E59" s="337"/>
      <c r="F59" s="162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</row>
    <row r="60" spans="1:54" s="106" customFormat="1" ht="15" customHeight="1">
      <c r="A60" s="338"/>
      <c r="B60" s="104" t="s">
        <v>284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</row>
    <row r="61" spans="1:54" s="106" customFormat="1" ht="15" customHeight="1">
      <c r="A61" s="143"/>
      <c r="B61" s="98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</row>
    <row r="62" spans="1:54" s="106" customFormat="1" ht="15" customHeight="1">
      <c r="A62" s="143"/>
      <c r="B62" s="23" t="s">
        <v>307</v>
      </c>
      <c r="C62" s="162">
        <v>2366758.7859067144</v>
      </c>
      <c r="D62" s="162">
        <v>2363301.470710468</v>
      </c>
      <c r="E62" s="162">
        <v>2359395.6357958373</v>
      </c>
      <c r="F62" s="162">
        <v>2353115.6365501746</v>
      </c>
      <c r="G62" s="162">
        <v>2352529.9122514213</v>
      </c>
      <c r="H62" s="162">
        <v>2353032.948417712</v>
      </c>
      <c r="I62" s="162">
        <v>2357863.538643403</v>
      </c>
      <c r="J62" s="162">
        <v>2364182.2946627596</v>
      </c>
      <c r="K62" s="162">
        <v>2371659.6376958685</v>
      </c>
      <c r="L62" s="162">
        <v>2377423.1068508402</v>
      </c>
      <c r="M62" s="162">
        <v>2382594.4787498484</v>
      </c>
      <c r="N62" s="162">
        <v>2387876.9453684688</v>
      </c>
      <c r="O62" s="162">
        <v>2393718.8744099401</v>
      </c>
      <c r="P62" s="162">
        <v>2400187.109264561</v>
      </c>
      <c r="Q62" s="162">
        <v>2406477.255068508</v>
      </c>
      <c r="R62" s="162">
        <v>2411001.3533867542</v>
      </c>
      <c r="S62" s="162">
        <v>2413105.5874020667</v>
      </c>
      <c r="T62" s="162">
        <v>2413126.5065073976</v>
      </c>
      <c r="U62" s="162">
        <v>2410362.8640156942</v>
      </c>
      <c r="V62" s="162">
        <v>2403717.7549324268</v>
      </c>
      <c r="W62" s="162">
        <v>2395994.3039646223</v>
      </c>
      <c r="X62" s="162">
        <v>2387204.7281161253</v>
      </c>
      <c r="Y62" s="162">
        <v>2377323.6159083927</v>
      </c>
      <c r="Z62" s="162">
        <v>2366043.0003119996</v>
      </c>
      <c r="AA62" s="162">
        <v>2353311.5853464096</v>
      </c>
      <c r="AB62" s="162">
        <v>2339431.746868345</v>
      </c>
      <c r="AC62" s="162">
        <v>2324789.142914528</v>
      </c>
      <c r="AD62" s="162">
        <v>2309455.6979848081</v>
      </c>
      <c r="AE62" s="162">
        <v>2293478.0308856843</v>
      </c>
      <c r="AF62" s="162">
        <v>2276698.6192339552</v>
      </c>
      <c r="AG62" s="162">
        <v>2259394.6598169897</v>
      </c>
      <c r="AH62" s="162">
        <v>2241713.9338663048</v>
      </c>
      <c r="AI62" s="162">
        <v>2223647.9293655111</v>
      </c>
      <c r="AJ62" s="162">
        <v>2205337.0305799688</v>
      </c>
      <c r="AK62" s="162">
        <v>2186719.4649224146</v>
      </c>
      <c r="AL62" s="162">
        <v>2168003.2689460618</v>
      </c>
      <c r="AM62" s="162">
        <v>2149421.2344408859</v>
      </c>
      <c r="AN62" s="162">
        <v>2131247.9339360814</v>
      </c>
      <c r="AO62" s="162">
        <v>2113479.8802182716</v>
      </c>
      <c r="AP62" s="162">
        <v>2096139.9972449171</v>
      </c>
      <c r="AQ62" s="162">
        <v>2079285.2168841886</v>
      </c>
      <c r="AR62" s="162">
        <v>2063012.9091787296</v>
      </c>
      <c r="AS62" s="162">
        <v>2047602.5430450016</v>
      </c>
      <c r="AT62" s="162">
        <v>2033040.7836707411</v>
      </c>
      <c r="AU62" s="162">
        <v>2019357.8978283498</v>
      </c>
      <c r="AV62" s="162">
        <v>2006595.583702361</v>
      </c>
      <c r="AW62" s="162">
        <v>1994775.1160921236</v>
      </c>
      <c r="AX62" s="162">
        <v>1983779.6910399876</v>
      </c>
      <c r="AY62" s="162">
        <v>1973848.6115819146</v>
      </c>
      <c r="AZ62" s="162" t="s">
        <v>443</v>
      </c>
      <c r="BA62" s="162" t="s">
        <v>443</v>
      </c>
      <c r="BB62" s="162" t="s">
        <v>443</v>
      </c>
    </row>
    <row r="63" spans="1:54" s="106" customFormat="1" ht="15" customHeight="1">
      <c r="A63" s="143"/>
      <c r="B63" s="99" t="s">
        <v>305</v>
      </c>
      <c r="C63" s="162">
        <v>1317366.5074691593</v>
      </c>
      <c r="D63" s="162">
        <v>1315113.8708670272</v>
      </c>
      <c r="E63" s="162">
        <v>1311781.9043479604</v>
      </c>
      <c r="F63" s="162">
        <v>1306593.29483113</v>
      </c>
      <c r="G63" s="162">
        <v>1303638.7963396895</v>
      </c>
      <c r="H63" s="162">
        <v>1300111.403986193</v>
      </c>
      <c r="I63" s="162">
        <v>1297829.7882219905</v>
      </c>
      <c r="J63" s="162">
        <v>1296650.0052750637</v>
      </c>
      <c r="K63" s="162">
        <v>1296810.5475136647</v>
      </c>
      <c r="L63" s="162">
        <v>1296411.6850025542</v>
      </c>
      <c r="M63" s="162">
        <v>1296082.5511442616</v>
      </c>
      <c r="N63" s="162">
        <v>1296414.9857433201</v>
      </c>
      <c r="O63" s="162">
        <v>1297755.0167068744</v>
      </c>
      <c r="P63" s="162">
        <v>1299747.0638711741</v>
      </c>
      <c r="Q63" s="162">
        <v>1301905.0383398023</v>
      </c>
      <c r="R63" s="162">
        <v>1303028.6282438659</v>
      </c>
      <c r="S63" s="162">
        <v>1303074.6999775204</v>
      </c>
      <c r="T63" s="162">
        <v>1302412.7382857117</v>
      </c>
      <c r="U63" s="162">
        <v>1300426.8569770004</v>
      </c>
      <c r="V63" s="162">
        <v>1296499.6257239473</v>
      </c>
      <c r="W63" s="162">
        <v>1292180.4514584735</v>
      </c>
      <c r="X63" s="162">
        <v>1287524.3337790123</v>
      </c>
      <c r="Y63" s="162">
        <v>1282597.9683584704</v>
      </c>
      <c r="Z63" s="162">
        <v>1277099.8302501701</v>
      </c>
      <c r="AA63" s="162">
        <v>1270939.3988416442</v>
      </c>
      <c r="AB63" s="162">
        <v>1264264.9943521186</v>
      </c>
      <c r="AC63" s="162">
        <v>1257308.7880843061</v>
      </c>
      <c r="AD63" s="162">
        <v>1249880.5665834935</v>
      </c>
      <c r="AE63" s="162">
        <v>1242024.9573136901</v>
      </c>
      <c r="AF63" s="162">
        <v>1233722.7652388799</v>
      </c>
      <c r="AG63" s="162">
        <v>1225103.7611129477</v>
      </c>
      <c r="AH63" s="162">
        <v>1216168.8660968228</v>
      </c>
      <c r="AI63" s="162">
        <v>1206906.4914272209</v>
      </c>
      <c r="AJ63" s="162">
        <v>1197456.0030868293</v>
      </c>
      <c r="AK63" s="162">
        <v>1187728.7075119331</v>
      </c>
      <c r="AL63" s="162">
        <v>1177857.0606458201</v>
      </c>
      <c r="AM63" s="162">
        <v>1167964.6108950865</v>
      </c>
      <c r="AN63" s="162">
        <v>1158179.9871584885</v>
      </c>
      <c r="AO63" s="162">
        <v>1148545.5532594169</v>
      </c>
      <c r="AP63" s="162">
        <v>1139081.6725803518</v>
      </c>
      <c r="AQ63" s="162">
        <v>1129837.4738871851</v>
      </c>
      <c r="AR63" s="162">
        <v>1120941.7759210144</v>
      </c>
      <c r="AS63" s="162">
        <v>1112551.1935466735</v>
      </c>
      <c r="AT63" s="162">
        <v>1104614.0194602532</v>
      </c>
      <c r="AU63" s="162">
        <v>1097154.6167853579</v>
      </c>
      <c r="AV63" s="162">
        <v>1090162.0007070652</v>
      </c>
      <c r="AW63" s="162">
        <v>1083656.6036899569</v>
      </c>
      <c r="AX63" s="162">
        <v>1077633.9289953439</v>
      </c>
      <c r="AY63" s="162">
        <v>1072228.730545819</v>
      </c>
      <c r="AZ63" s="162"/>
      <c r="BA63" s="162"/>
      <c r="BB63" s="162"/>
    </row>
    <row r="64" spans="1:54" s="106" customFormat="1" ht="15" customHeight="1">
      <c r="A64" s="143"/>
      <c r="B64" s="99" t="s">
        <v>306</v>
      </c>
      <c r="C64" s="162">
        <v>1049392.2784375551</v>
      </c>
      <c r="D64" s="162">
        <v>1048187.5998434409</v>
      </c>
      <c r="E64" s="162">
        <v>1047613.7314478768</v>
      </c>
      <c r="F64" s="162">
        <v>1046522.3417190447</v>
      </c>
      <c r="G64" s="162">
        <v>1048891.115911732</v>
      </c>
      <c r="H64" s="162">
        <v>1052921.544431519</v>
      </c>
      <c r="I64" s="162">
        <v>1060033.7504214125</v>
      </c>
      <c r="J64" s="162">
        <v>1067532.2893876962</v>
      </c>
      <c r="K64" s="162">
        <v>1074849.0901822036</v>
      </c>
      <c r="L64" s="162">
        <v>1081011.4218482859</v>
      </c>
      <c r="M64" s="162">
        <v>1086511.9276055868</v>
      </c>
      <c r="N64" s="162">
        <v>1091461.9596251484</v>
      </c>
      <c r="O64" s="162">
        <v>1095963.8577030657</v>
      </c>
      <c r="P64" s="162">
        <v>1100440.0453933866</v>
      </c>
      <c r="Q64" s="162">
        <v>1104572.2167287057</v>
      </c>
      <c r="R64" s="162">
        <v>1107972.7251428883</v>
      </c>
      <c r="S64" s="162">
        <v>1110030.8874245463</v>
      </c>
      <c r="T64" s="162">
        <v>1110713.7682216861</v>
      </c>
      <c r="U64" s="162">
        <v>1109936.0070386939</v>
      </c>
      <c r="V64" s="162">
        <v>1107218.1292084795</v>
      </c>
      <c r="W64" s="162">
        <v>1103813.8525061491</v>
      </c>
      <c r="X64" s="162">
        <v>1099680.394337113</v>
      </c>
      <c r="Y64" s="162">
        <v>1094725.6475499223</v>
      </c>
      <c r="Z64" s="162">
        <v>1088943.1700618297</v>
      </c>
      <c r="AA64" s="162">
        <v>1082372.1865047654</v>
      </c>
      <c r="AB64" s="162">
        <v>1075166.7525162261</v>
      </c>
      <c r="AC64" s="162">
        <v>1067480.3548302217</v>
      </c>
      <c r="AD64" s="162">
        <v>1059575.1314013149</v>
      </c>
      <c r="AE64" s="162">
        <v>1051453.0735719942</v>
      </c>
      <c r="AF64" s="162">
        <v>1042975.8539950753</v>
      </c>
      <c r="AG64" s="162">
        <v>1034290.898704042</v>
      </c>
      <c r="AH64" s="162">
        <v>1025545.067769482</v>
      </c>
      <c r="AI64" s="162">
        <v>1016741.4379382901</v>
      </c>
      <c r="AJ64" s="162">
        <v>1007881.0274931396</v>
      </c>
      <c r="AK64" s="162">
        <v>998990.75741048157</v>
      </c>
      <c r="AL64" s="162">
        <v>990146.20830024197</v>
      </c>
      <c r="AM64" s="162">
        <v>981456.6235457994</v>
      </c>
      <c r="AN64" s="162">
        <v>973067.94677759288</v>
      </c>
      <c r="AO64" s="162">
        <v>964934.3269588548</v>
      </c>
      <c r="AP64" s="162">
        <v>957058.32466456527</v>
      </c>
      <c r="AQ64" s="162">
        <v>949447.74299700349</v>
      </c>
      <c r="AR64" s="162">
        <v>942071.13325771538</v>
      </c>
      <c r="AS64" s="162">
        <v>935051.34949832805</v>
      </c>
      <c r="AT64" s="162">
        <v>928426.76421048807</v>
      </c>
      <c r="AU64" s="162">
        <v>922203.2810429919</v>
      </c>
      <c r="AV64" s="162">
        <v>916433.58299529576</v>
      </c>
      <c r="AW64" s="162">
        <v>911118.51240216661</v>
      </c>
      <c r="AX64" s="162">
        <v>906145.76204464375</v>
      </c>
      <c r="AY64" s="162">
        <v>901619.88103609567</v>
      </c>
      <c r="AZ64" s="162"/>
      <c r="BA64" s="162"/>
      <c r="BB64" s="162"/>
    </row>
    <row r="65" spans="1:54" s="106" customFormat="1" ht="15" customHeight="1">
      <c r="A65" s="143"/>
      <c r="B65" s="23" t="s">
        <v>308</v>
      </c>
      <c r="C65" s="162">
        <v>361745.49518931296</v>
      </c>
      <c r="D65" s="162">
        <v>368929.54799155745</v>
      </c>
      <c r="E65" s="162">
        <v>375947.06522399373</v>
      </c>
      <c r="F65" s="162">
        <v>382573.09600024624</v>
      </c>
      <c r="G65" s="162">
        <v>382266.96450427745</v>
      </c>
      <c r="H65" s="162">
        <v>381310.30117565778</v>
      </c>
      <c r="I65" s="162">
        <v>376627.0232773592</v>
      </c>
      <c r="J65" s="162">
        <v>367983.50494677428</v>
      </c>
      <c r="K65" s="162">
        <v>355255.0037956856</v>
      </c>
      <c r="L65" s="162">
        <v>342383.94236521592</v>
      </c>
      <c r="M65" s="162">
        <v>328217.83699340303</v>
      </c>
      <c r="N65" s="162">
        <v>312538.62068128434</v>
      </c>
      <c r="O65" s="162">
        <v>295349.32497713447</v>
      </c>
      <c r="P65" s="162">
        <v>276517.26598644519</v>
      </c>
      <c r="Q65" s="162">
        <v>257335.93080271705</v>
      </c>
      <c r="R65" s="162">
        <v>240491.77067440614</v>
      </c>
      <c r="S65" s="162">
        <v>227097.28511532204</v>
      </c>
      <c r="T65" s="162">
        <v>217096.41165146697</v>
      </c>
      <c r="U65" s="162">
        <v>210326.11098895961</v>
      </c>
      <c r="V65" s="162">
        <v>206559.68368650266</v>
      </c>
      <c r="W65" s="162">
        <v>203128.28087275696</v>
      </c>
      <c r="X65" s="162">
        <v>200002.3010407</v>
      </c>
      <c r="Y65" s="162">
        <v>197019.9747498139</v>
      </c>
      <c r="Z65" s="162">
        <v>194193.6867698752</v>
      </c>
      <c r="AA65" s="162">
        <v>191493.37883740175</v>
      </c>
      <c r="AB65" s="162">
        <v>188824.98583774612</v>
      </c>
      <c r="AC65" s="162">
        <v>186242.70952343644</v>
      </c>
      <c r="AD65" s="162">
        <v>183706.4221581188</v>
      </c>
      <c r="AE65" s="162">
        <v>181260.24082084541</v>
      </c>
      <c r="AF65" s="162">
        <v>178913.26546527212</v>
      </c>
      <c r="AG65" s="162">
        <v>176600.6407037281</v>
      </c>
      <c r="AH65" s="162">
        <v>174370.24686347204</v>
      </c>
      <c r="AI65" s="162">
        <v>172200.20778219478</v>
      </c>
      <c r="AJ65" s="162">
        <v>170059.80167502939</v>
      </c>
      <c r="AK65" s="162">
        <v>168044.36036145705</v>
      </c>
      <c r="AL65" s="162">
        <v>166026.6938383893</v>
      </c>
      <c r="AM65" s="162">
        <v>164103.02382467623</v>
      </c>
      <c r="AN65" s="162">
        <v>162245.11660301295</v>
      </c>
      <c r="AO65" s="162">
        <v>160405.87344025372</v>
      </c>
      <c r="AP65" s="162">
        <v>158719.34562773356</v>
      </c>
      <c r="AQ65" s="162">
        <v>157132.78951953666</v>
      </c>
      <c r="AR65" s="162">
        <v>155608.95082867495</v>
      </c>
      <c r="AS65" s="162">
        <v>154157.7446702141</v>
      </c>
      <c r="AT65" s="162">
        <v>152770.9123755701</v>
      </c>
      <c r="AU65" s="162">
        <v>151459.07777111055</v>
      </c>
      <c r="AV65" s="162">
        <v>150265.06552074532</v>
      </c>
      <c r="AW65" s="162">
        <v>149178.08030913887</v>
      </c>
      <c r="AX65" s="162">
        <v>148229.72418067607</v>
      </c>
      <c r="AY65" s="162">
        <v>147203.3892815143</v>
      </c>
      <c r="AZ65" s="162" t="s">
        <v>443</v>
      </c>
      <c r="BA65" s="162" t="s">
        <v>443</v>
      </c>
      <c r="BB65" s="162" t="s">
        <v>443</v>
      </c>
    </row>
    <row r="66" spans="1:54" s="106" customFormat="1" ht="15" customHeight="1">
      <c r="A66" s="143"/>
      <c r="B66" s="99" t="s">
        <v>305</v>
      </c>
      <c r="C66" s="162">
        <v>198304.54700649306</v>
      </c>
      <c r="D66" s="162">
        <v>202247.22768592389</v>
      </c>
      <c r="E66" s="162">
        <v>205837.66182841893</v>
      </c>
      <c r="F66" s="162">
        <v>208811.11889103334</v>
      </c>
      <c r="G66" s="162">
        <v>207962.70857039417</v>
      </c>
      <c r="H66" s="162">
        <v>206720.2035588109</v>
      </c>
      <c r="I66" s="162">
        <v>203545.19607175331</v>
      </c>
      <c r="J66" s="162">
        <v>198373.97913014409</v>
      </c>
      <c r="K66" s="162">
        <v>191019.12898187368</v>
      </c>
      <c r="L66" s="162">
        <v>183731.84548563953</v>
      </c>
      <c r="M66" s="162">
        <v>175950.19700174712</v>
      </c>
      <c r="N66" s="162">
        <v>167367.76209627863</v>
      </c>
      <c r="O66" s="162">
        <v>158025.00440658172</v>
      </c>
      <c r="P66" s="162">
        <v>147907.58588936421</v>
      </c>
      <c r="Q66" s="162">
        <v>137553.65177244059</v>
      </c>
      <c r="R66" s="162">
        <v>128574.09796042222</v>
      </c>
      <c r="S66" s="162">
        <v>121479.72540458468</v>
      </c>
      <c r="T66" s="162">
        <v>116216.19644011896</v>
      </c>
      <c r="U66" s="162">
        <v>112812.34912658342</v>
      </c>
      <c r="V66" s="162">
        <v>111113.48021386091</v>
      </c>
      <c r="W66" s="162">
        <v>109541.02119342634</v>
      </c>
      <c r="X66" s="162">
        <v>108132.98660827396</v>
      </c>
      <c r="Y66" s="162">
        <v>106707.8971012729</v>
      </c>
      <c r="Z66" s="162">
        <v>105328.11402801615</v>
      </c>
      <c r="AA66" s="162">
        <v>104013.70664225424</v>
      </c>
      <c r="AB66" s="162">
        <v>102725.18247387788</v>
      </c>
      <c r="AC66" s="162">
        <v>101397.63458505277</v>
      </c>
      <c r="AD66" s="162">
        <v>100073.89309917673</v>
      </c>
      <c r="AE66" s="162">
        <v>98737.356841749119</v>
      </c>
      <c r="AF66" s="162">
        <v>97451.315740084494</v>
      </c>
      <c r="AG66" s="162">
        <v>96129.604327897061</v>
      </c>
      <c r="AH66" s="162">
        <v>94896.303849250471</v>
      </c>
      <c r="AI66" s="162">
        <v>93697.981334344164</v>
      </c>
      <c r="AJ66" s="162">
        <v>92448.574461178956</v>
      </c>
      <c r="AK66" s="162">
        <v>91271.046046857693</v>
      </c>
      <c r="AL66" s="162">
        <v>90116.110489338666</v>
      </c>
      <c r="AM66" s="162">
        <v>89019.515034480588</v>
      </c>
      <c r="AN66" s="162">
        <v>87996.588466602727</v>
      </c>
      <c r="AO66" s="162">
        <v>86979.556717785061</v>
      </c>
      <c r="AP66" s="162">
        <v>86060.563931603538</v>
      </c>
      <c r="AQ66" s="162">
        <v>85217.074530514627</v>
      </c>
      <c r="AR66" s="162">
        <v>84356.204157794113</v>
      </c>
      <c r="AS66" s="162">
        <v>83490.5698127871</v>
      </c>
      <c r="AT66" s="162">
        <v>82696.310738445623</v>
      </c>
      <c r="AU66" s="162">
        <v>81975.122962546811</v>
      </c>
      <c r="AV66" s="162">
        <v>81359.890708319508</v>
      </c>
      <c r="AW66" s="162">
        <v>80823.820811989324</v>
      </c>
      <c r="AX66" s="162">
        <v>80332.276089248029</v>
      </c>
      <c r="AY66" s="162">
        <v>79772.859453249024</v>
      </c>
      <c r="AZ66" s="162"/>
      <c r="BA66" s="162"/>
      <c r="BB66" s="162"/>
    </row>
    <row r="67" spans="1:54" s="106" customFormat="1" ht="15" customHeight="1">
      <c r="A67" s="143"/>
      <c r="B67" s="99" t="s">
        <v>306</v>
      </c>
      <c r="C67" s="162">
        <v>163440.94818281991</v>
      </c>
      <c r="D67" s="162">
        <v>166682.32030563356</v>
      </c>
      <c r="E67" s="162">
        <v>170109.40339557477</v>
      </c>
      <c r="F67" s="162">
        <v>173761.97710921286</v>
      </c>
      <c r="G67" s="162">
        <v>174304.25593388325</v>
      </c>
      <c r="H67" s="162">
        <v>174590.09761684691</v>
      </c>
      <c r="I67" s="162">
        <v>173081.82720560592</v>
      </c>
      <c r="J67" s="162">
        <v>169609.52581663019</v>
      </c>
      <c r="K67" s="162">
        <v>164235.87481381191</v>
      </c>
      <c r="L67" s="162">
        <v>158652.09687957639</v>
      </c>
      <c r="M67" s="162">
        <v>152267.63999165589</v>
      </c>
      <c r="N67" s="162">
        <v>145170.85858500574</v>
      </c>
      <c r="O67" s="162">
        <v>137324.32057055278</v>
      </c>
      <c r="P67" s="162">
        <v>128609.68009708096</v>
      </c>
      <c r="Q67" s="162">
        <v>119782.27903027645</v>
      </c>
      <c r="R67" s="162">
        <v>111917.67271398391</v>
      </c>
      <c r="S67" s="162">
        <v>105617.55971073735</v>
      </c>
      <c r="T67" s="162">
        <v>100880.215211348</v>
      </c>
      <c r="U67" s="162">
        <v>97513.761862376181</v>
      </c>
      <c r="V67" s="162">
        <v>95446.203472641748</v>
      </c>
      <c r="W67" s="162">
        <v>93587.259679330644</v>
      </c>
      <c r="X67" s="162">
        <v>91869.31443242605</v>
      </c>
      <c r="Y67" s="162">
        <v>90312.077648541017</v>
      </c>
      <c r="Z67" s="162">
        <v>88865.572741859054</v>
      </c>
      <c r="AA67" s="162">
        <v>87479.672195147519</v>
      </c>
      <c r="AB67" s="162">
        <v>86099.803363868239</v>
      </c>
      <c r="AC67" s="162">
        <v>84845.074938383681</v>
      </c>
      <c r="AD67" s="162">
        <v>83632.529058942091</v>
      </c>
      <c r="AE67" s="162">
        <v>82522.883979096296</v>
      </c>
      <c r="AF67" s="162">
        <v>81461.949725187616</v>
      </c>
      <c r="AG67" s="162">
        <v>80471.036375831041</v>
      </c>
      <c r="AH67" s="162">
        <v>79473.943014221586</v>
      </c>
      <c r="AI67" s="162">
        <v>78502.226447850597</v>
      </c>
      <c r="AJ67" s="162">
        <v>77611.227213850449</v>
      </c>
      <c r="AK67" s="162">
        <v>76773.314314599367</v>
      </c>
      <c r="AL67" s="162">
        <v>75910.583349050634</v>
      </c>
      <c r="AM67" s="162">
        <v>75083.508790195629</v>
      </c>
      <c r="AN67" s="162">
        <v>74248.528136410227</v>
      </c>
      <c r="AO67" s="162">
        <v>73426.316722468662</v>
      </c>
      <c r="AP67" s="162">
        <v>72658.781696130027</v>
      </c>
      <c r="AQ67" s="162">
        <v>71915.714989022017</v>
      </c>
      <c r="AR67" s="162">
        <v>71252.746670880821</v>
      </c>
      <c r="AS67" s="162">
        <v>70667.174857427002</v>
      </c>
      <c r="AT67" s="162">
        <v>70074.601637124491</v>
      </c>
      <c r="AU67" s="162">
        <v>69483.954808563736</v>
      </c>
      <c r="AV67" s="162">
        <v>68905.174812425816</v>
      </c>
      <c r="AW67" s="162">
        <v>68354.259497149556</v>
      </c>
      <c r="AX67" s="162">
        <v>67897.448091428043</v>
      </c>
      <c r="AY67" s="162">
        <v>67430.52982826528</v>
      </c>
      <c r="AZ67" s="162"/>
      <c r="BA67" s="162"/>
      <c r="BB67" s="162"/>
    </row>
    <row r="68" spans="1:54" s="106" customFormat="1" ht="15" customHeight="1">
      <c r="A68" s="143"/>
      <c r="B68" s="23" t="s">
        <v>309</v>
      </c>
      <c r="C68" s="162">
        <v>1644999.7189039728</v>
      </c>
      <c r="D68" s="162">
        <v>1652595.9812979742</v>
      </c>
      <c r="E68" s="162">
        <v>1659093.298980169</v>
      </c>
      <c r="F68" s="162">
        <v>1665983.267449579</v>
      </c>
      <c r="G68" s="162">
        <v>1670418.123244301</v>
      </c>
      <c r="H68" s="162">
        <v>1671569.7504066303</v>
      </c>
      <c r="I68" s="162">
        <v>1671675.4380792379</v>
      </c>
      <c r="J68" s="162">
        <v>1675138.2003904658</v>
      </c>
      <c r="K68" s="162">
        <v>1681297.3585084463</v>
      </c>
      <c r="L68" s="162">
        <v>1688778.950783944</v>
      </c>
      <c r="M68" s="162">
        <v>1697332.6842567485</v>
      </c>
      <c r="N68" s="162">
        <v>1704352.4339502472</v>
      </c>
      <c r="O68" s="162">
        <v>1711357.8006129256</v>
      </c>
      <c r="P68" s="162">
        <v>1719597.6247489941</v>
      </c>
      <c r="Q68" s="162">
        <v>1725790.8141287749</v>
      </c>
      <c r="R68" s="162">
        <v>1727763.8759388397</v>
      </c>
      <c r="S68" s="162">
        <v>1726601.1274826112</v>
      </c>
      <c r="T68" s="162">
        <v>1723619.0818411352</v>
      </c>
      <c r="U68" s="162">
        <v>1719454.0249953461</v>
      </c>
      <c r="V68" s="162">
        <v>1714384.5613810704</v>
      </c>
      <c r="W68" s="162">
        <v>1708305.4151626206</v>
      </c>
      <c r="X68" s="162">
        <v>1702655.9708431747</v>
      </c>
      <c r="Y68" s="162">
        <v>1698822.4093417935</v>
      </c>
      <c r="Z68" s="162">
        <v>1697420.3129181252</v>
      </c>
      <c r="AA68" s="162">
        <v>1697242.0358161887</v>
      </c>
      <c r="AB68" s="162">
        <v>1697061.2672939091</v>
      </c>
      <c r="AC68" s="162">
        <v>1697662.1475620358</v>
      </c>
      <c r="AD68" s="162">
        <v>1698021.8798570728</v>
      </c>
      <c r="AE68" s="162">
        <v>1696786.7282934701</v>
      </c>
      <c r="AF68" s="162">
        <v>1695853.1153007727</v>
      </c>
      <c r="AG68" s="162">
        <v>1696068.6994792824</v>
      </c>
      <c r="AH68" s="162">
        <v>1697598.8192702231</v>
      </c>
      <c r="AI68" s="162">
        <v>1700092.8628522945</v>
      </c>
      <c r="AJ68" s="162">
        <v>1700945.1677450016</v>
      </c>
      <c r="AK68" s="162">
        <v>1699430.1747161283</v>
      </c>
      <c r="AL68" s="162">
        <v>1696109.0372155486</v>
      </c>
      <c r="AM68" s="162">
        <v>1689392.7417344376</v>
      </c>
      <c r="AN68" s="162">
        <v>1678363.9494609055</v>
      </c>
      <c r="AO68" s="162">
        <v>1663353.2463414744</v>
      </c>
      <c r="AP68" s="162">
        <v>1645788.6571273492</v>
      </c>
      <c r="AQ68" s="162">
        <v>1626468.9935962749</v>
      </c>
      <c r="AR68" s="162">
        <v>1605663.1399925952</v>
      </c>
      <c r="AS68" s="162">
        <v>1583744.7122847843</v>
      </c>
      <c r="AT68" s="162">
        <v>1560246.3039536886</v>
      </c>
      <c r="AU68" s="162">
        <v>1536902.0244005397</v>
      </c>
      <c r="AV68" s="162">
        <v>1514352.3507768936</v>
      </c>
      <c r="AW68" s="162">
        <v>1491070.8035987373</v>
      </c>
      <c r="AX68" s="162">
        <v>1466925.5847793364</v>
      </c>
      <c r="AY68" s="162">
        <v>1441736.9991365708</v>
      </c>
      <c r="AZ68" s="162" t="s">
        <v>443</v>
      </c>
      <c r="BA68" s="162" t="s">
        <v>443</v>
      </c>
      <c r="BB68" s="162" t="s">
        <v>443</v>
      </c>
    </row>
    <row r="69" spans="1:54" s="106" customFormat="1" ht="15" customHeight="1">
      <c r="A69" s="143"/>
      <c r="B69" s="99" t="s">
        <v>305</v>
      </c>
      <c r="C69" s="162">
        <v>631406.9455243476</v>
      </c>
      <c r="D69" s="162">
        <v>635848.90144704888</v>
      </c>
      <c r="E69" s="162">
        <v>640774.43382362067</v>
      </c>
      <c r="F69" s="162">
        <v>646972.5862778367</v>
      </c>
      <c r="G69" s="162">
        <v>653029.49508991628</v>
      </c>
      <c r="H69" s="162">
        <v>658638.39245499612</v>
      </c>
      <c r="I69" s="162">
        <v>664688.01570625626</v>
      </c>
      <c r="J69" s="162">
        <v>672065.0155947922</v>
      </c>
      <c r="K69" s="162">
        <v>680260.32350446167</v>
      </c>
      <c r="L69" s="162">
        <v>688671.46951180627</v>
      </c>
      <c r="M69" s="162">
        <v>696962.2518539913</v>
      </c>
      <c r="N69" s="162">
        <v>704138.25216040132</v>
      </c>
      <c r="O69" s="162">
        <v>710930.97888654389</v>
      </c>
      <c r="P69" s="162">
        <v>718124.35023946164</v>
      </c>
      <c r="Q69" s="162">
        <v>724215.30988775706</v>
      </c>
      <c r="R69" s="162">
        <v>728368.27379571181</v>
      </c>
      <c r="S69" s="162">
        <v>730771.57461789495</v>
      </c>
      <c r="T69" s="162">
        <v>731747.06527416932</v>
      </c>
      <c r="U69" s="162">
        <v>731788.7938964162</v>
      </c>
      <c r="V69" s="162">
        <v>731328.89406219183</v>
      </c>
      <c r="W69" s="162">
        <v>730392.52734810021</v>
      </c>
      <c r="X69" s="162">
        <v>729248.67961271375</v>
      </c>
      <c r="Y69" s="162">
        <v>728520.13454025669</v>
      </c>
      <c r="Z69" s="162">
        <v>728647.05572181381</v>
      </c>
      <c r="AA69" s="162">
        <v>729184.89451610157</v>
      </c>
      <c r="AB69" s="162">
        <v>729740.82317400351</v>
      </c>
      <c r="AC69" s="162">
        <v>730586.57733064122</v>
      </c>
      <c r="AD69" s="162">
        <v>731375.54031732981</v>
      </c>
      <c r="AE69" s="162">
        <v>731553.68584456074</v>
      </c>
      <c r="AF69" s="162">
        <v>731901.91902103554</v>
      </c>
      <c r="AG69" s="162">
        <v>732882.63455915521</v>
      </c>
      <c r="AH69" s="162">
        <v>734346.83005392679</v>
      </c>
      <c r="AI69" s="162">
        <v>736161.527238435</v>
      </c>
      <c r="AJ69" s="162">
        <v>737295.4224519917</v>
      </c>
      <c r="AK69" s="162">
        <v>737372.24644120922</v>
      </c>
      <c r="AL69" s="162">
        <v>736654.82886484126</v>
      </c>
      <c r="AM69" s="162">
        <v>734489.87407043285</v>
      </c>
      <c r="AN69" s="162">
        <v>730438.42437490879</v>
      </c>
      <c r="AO69" s="162">
        <v>724498.89002279798</v>
      </c>
      <c r="AP69" s="162">
        <v>717347.76348804461</v>
      </c>
      <c r="AQ69" s="162">
        <v>709287.45158230024</v>
      </c>
      <c r="AR69" s="162">
        <v>700363.0199211915</v>
      </c>
      <c r="AS69" s="162">
        <v>691041.23664053937</v>
      </c>
      <c r="AT69" s="162">
        <v>681107.66980130121</v>
      </c>
      <c r="AU69" s="162">
        <v>671022.26025209529</v>
      </c>
      <c r="AV69" s="162">
        <v>661098.10858461529</v>
      </c>
      <c r="AW69" s="162">
        <v>650740.57549805369</v>
      </c>
      <c r="AX69" s="162">
        <v>639946.79491540813</v>
      </c>
      <c r="AY69" s="162">
        <v>628752.41000093194</v>
      </c>
      <c r="AZ69" s="162"/>
      <c r="BA69" s="162"/>
      <c r="BB69" s="162"/>
    </row>
    <row r="70" spans="1:54" s="106" customFormat="1" ht="15" customHeight="1">
      <c r="A70" s="143"/>
      <c r="B70" s="99" t="s">
        <v>306</v>
      </c>
      <c r="C70" s="162">
        <v>1013592.7733796251</v>
      </c>
      <c r="D70" s="162">
        <v>1016747.0798509254</v>
      </c>
      <c r="E70" s="162">
        <v>1018318.8651565483</v>
      </c>
      <c r="F70" s="162">
        <v>1019010.6811717423</v>
      </c>
      <c r="G70" s="162">
        <v>1017388.6281543848</v>
      </c>
      <c r="H70" s="162">
        <v>1012931.3579516341</v>
      </c>
      <c r="I70" s="162">
        <v>1006987.4223729816</v>
      </c>
      <c r="J70" s="162">
        <v>1003073.1847956736</v>
      </c>
      <c r="K70" s="162">
        <v>1001037.0350039846</v>
      </c>
      <c r="L70" s="162">
        <v>1000107.4812721377</v>
      </c>
      <c r="M70" s="162">
        <v>1000370.4324027572</v>
      </c>
      <c r="N70" s="162">
        <v>1000214.1817898458</v>
      </c>
      <c r="O70" s="162">
        <v>1000426.8217263815</v>
      </c>
      <c r="P70" s="162">
        <v>1001473.2745095324</v>
      </c>
      <c r="Q70" s="162">
        <v>1001575.5042410179</v>
      </c>
      <c r="R70" s="162">
        <v>999395.60214312782</v>
      </c>
      <c r="S70" s="162">
        <v>995829.55286471639</v>
      </c>
      <c r="T70" s="162">
        <v>991872.01656696585</v>
      </c>
      <c r="U70" s="162">
        <v>987665.23109892989</v>
      </c>
      <c r="V70" s="162">
        <v>983055.6673188787</v>
      </c>
      <c r="W70" s="162">
        <v>977912.88781452028</v>
      </c>
      <c r="X70" s="162">
        <v>973407.29123046098</v>
      </c>
      <c r="Y70" s="162">
        <v>970302.2748015367</v>
      </c>
      <c r="Z70" s="162">
        <v>968773.25719631126</v>
      </c>
      <c r="AA70" s="162">
        <v>968057.1413000871</v>
      </c>
      <c r="AB70" s="162">
        <v>967320.44411990559</v>
      </c>
      <c r="AC70" s="162">
        <v>967075.57023139461</v>
      </c>
      <c r="AD70" s="162">
        <v>966646.33953974303</v>
      </c>
      <c r="AE70" s="162">
        <v>965233.04244890949</v>
      </c>
      <c r="AF70" s="162">
        <v>963951.19627973705</v>
      </c>
      <c r="AG70" s="162">
        <v>963186.06492012704</v>
      </c>
      <c r="AH70" s="162">
        <v>963251.98921629635</v>
      </c>
      <c r="AI70" s="162">
        <v>963931.33561385935</v>
      </c>
      <c r="AJ70" s="162">
        <v>963649.74529300991</v>
      </c>
      <c r="AK70" s="162">
        <v>962057.92827491905</v>
      </c>
      <c r="AL70" s="162">
        <v>959454.20835070743</v>
      </c>
      <c r="AM70" s="162">
        <v>954902.86766400491</v>
      </c>
      <c r="AN70" s="162">
        <v>947925.52508599684</v>
      </c>
      <c r="AO70" s="162">
        <v>938854.35631867649</v>
      </c>
      <c r="AP70" s="162">
        <v>928440.89363930468</v>
      </c>
      <c r="AQ70" s="162">
        <v>917181.54201397451</v>
      </c>
      <c r="AR70" s="162">
        <v>905300.1200714038</v>
      </c>
      <c r="AS70" s="162">
        <v>892703.47564424493</v>
      </c>
      <c r="AT70" s="162">
        <v>879138.6341523875</v>
      </c>
      <c r="AU70" s="162">
        <v>865879.7641484444</v>
      </c>
      <c r="AV70" s="162">
        <v>853254.24219227838</v>
      </c>
      <c r="AW70" s="162">
        <v>840330.22810068377</v>
      </c>
      <c r="AX70" s="162">
        <v>826978.78986392822</v>
      </c>
      <c r="AY70" s="162">
        <v>812984.58913563902</v>
      </c>
      <c r="AZ70" s="162"/>
      <c r="BA70" s="162"/>
      <c r="BB70" s="162"/>
    </row>
    <row r="71" spans="1:54" s="106" customFormat="1" ht="15" customHeight="1">
      <c r="A71" s="143"/>
      <c r="B71" s="23" t="s">
        <v>376</v>
      </c>
      <c r="C71" s="162">
        <v>1096024</v>
      </c>
      <c r="D71" s="162">
        <v>1101765</v>
      </c>
      <c r="E71" s="162">
        <v>1108505</v>
      </c>
      <c r="F71" s="162">
        <v>1116916</v>
      </c>
      <c r="G71" s="162">
        <v>1128465</v>
      </c>
      <c r="H71" s="162">
        <v>1141885</v>
      </c>
      <c r="I71" s="162">
        <v>1154271</v>
      </c>
      <c r="J71" s="162">
        <v>1164060</v>
      </c>
      <c r="K71" s="162">
        <v>1172364</v>
      </c>
      <c r="L71" s="162">
        <v>1179653</v>
      </c>
      <c r="M71" s="162">
        <v>1186060</v>
      </c>
      <c r="N71" s="162">
        <v>1193364</v>
      </c>
      <c r="O71" s="162">
        <v>1199390</v>
      </c>
      <c r="P71" s="162">
        <v>1203233</v>
      </c>
      <c r="Q71" s="162">
        <v>1208046</v>
      </c>
      <c r="R71" s="162">
        <v>1214857</v>
      </c>
      <c r="S71" s="162">
        <v>1222312</v>
      </c>
      <c r="T71" s="162">
        <v>1229105</v>
      </c>
      <c r="U71" s="162">
        <v>1235337</v>
      </c>
      <c r="V71" s="162">
        <v>1242084</v>
      </c>
      <c r="W71" s="162">
        <v>1249398</v>
      </c>
      <c r="X71" s="162">
        <v>1256041</v>
      </c>
      <c r="Y71" s="162">
        <v>1261214</v>
      </c>
      <c r="Z71" s="162">
        <v>1264812</v>
      </c>
      <c r="AA71" s="162">
        <v>1268177</v>
      </c>
      <c r="AB71" s="162">
        <v>1272545</v>
      </c>
      <c r="AC71" s="162">
        <v>1276883</v>
      </c>
      <c r="AD71" s="162">
        <v>1282179</v>
      </c>
      <c r="AE71" s="162">
        <v>1289548</v>
      </c>
      <c r="AF71" s="162">
        <v>1297141</v>
      </c>
      <c r="AG71" s="162">
        <v>1303858</v>
      </c>
      <c r="AH71" s="162">
        <v>1309241</v>
      </c>
      <c r="AI71" s="162">
        <v>1313690</v>
      </c>
      <c r="AJ71" s="162">
        <v>1319482</v>
      </c>
      <c r="AK71" s="162">
        <v>1327135</v>
      </c>
      <c r="AL71" s="162">
        <v>1336162</v>
      </c>
      <c r="AM71" s="162">
        <v>1347776</v>
      </c>
      <c r="AN71" s="162">
        <v>1362626</v>
      </c>
      <c r="AO71" s="162">
        <v>1380429</v>
      </c>
      <c r="AP71" s="162">
        <v>1399499</v>
      </c>
      <c r="AQ71" s="162">
        <v>1418838</v>
      </c>
      <c r="AR71" s="162">
        <v>1438197</v>
      </c>
      <c r="AS71" s="162">
        <v>1456921</v>
      </c>
      <c r="AT71" s="162">
        <v>1475490</v>
      </c>
      <c r="AU71" s="162">
        <v>1492163</v>
      </c>
      <c r="AV71" s="162">
        <v>1506071</v>
      </c>
      <c r="AW71" s="162">
        <v>1518732</v>
      </c>
      <c r="AX71" s="162">
        <v>1530229</v>
      </c>
      <c r="AY71" s="162">
        <v>1540589</v>
      </c>
      <c r="AZ71" s="162" t="s">
        <v>443</v>
      </c>
      <c r="BA71" s="162" t="s">
        <v>443</v>
      </c>
      <c r="BB71" s="162" t="s">
        <v>443</v>
      </c>
    </row>
    <row r="72" spans="1:54" s="106" customFormat="1" ht="15" customHeight="1">
      <c r="A72" s="143"/>
      <c r="B72" s="99" t="s">
        <v>305</v>
      </c>
      <c r="C72" s="162">
        <v>512092</v>
      </c>
      <c r="D72" s="162">
        <v>514449</v>
      </c>
      <c r="E72" s="162">
        <v>517407</v>
      </c>
      <c r="F72" s="162">
        <v>521216</v>
      </c>
      <c r="G72" s="162">
        <v>526433</v>
      </c>
      <c r="H72" s="162">
        <v>532553</v>
      </c>
      <c r="I72" s="162">
        <v>538170</v>
      </c>
      <c r="J72" s="162">
        <v>542456</v>
      </c>
      <c r="K72" s="162">
        <v>545856</v>
      </c>
      <c r="L72" s="162">
        <v>548710</v>
      </c>
      <c r="M72" s="162">
        <v>551245</v>
      </c>
      <c r="N72" s="162">
        <v>554024</v>
      </c>
      <c r="O72" s="162">
        <v>555804</v>
      </c>
      <c r="P72" s="162">
        <v>556303</v>
      </c>
      <c r="Q72" s="162">
        <v>557145</v>
      </c>
      <c r="R72" s="162">
        <v>558761</v>
      </c>
      <c r="S72" s="162">
        <v>560599</v>
      </c>
      <c r="T72" s="162">
        <v>562176</v>
      </c>
      <c r="U72" s="162">
        <v>563527</v>
      </c>
      <c r="V72" s="162">
        <v>565010</v>
      </c>
      <c r="W72" s="162">
        <v>566705</v>
      </c>
      <c r="X72" s="162">
        <v>568359</v>
      </c>
      <c r="Y72" s="162">
        <v>569654</v>
      </c>
      <c r="Z72" s="162">
        <v>570502</v>
      </c>
      <c r="AA72" s="162">
        <v>571441</v>
      </c>
      <c r="AB72" s="162">
        <v>572867</v>
      </c>
      <c r="AC72" s="162">
        <v>574434</v>
      </c>
      <c r="AD72" s="162">
        <v>576648</v>
      </c>
      <c r="AE72" s="162">
        <v>579956</v>
      </c>
      <c r="AF72" s="162">
        <v>583476</v>
      </c>
      <c r="AG72" s="162">
        <v>586685</v>
      </c>
      <c r="AH72" s="162">
        <v>589519</v>
      </c>
      <c r="AI72" s="162">
        <v>592161</v>
      </c>
      <c r="AJ72" s="162">
        <v>595509</v>
      </c>
      <c r="AK72" s="162">
        <v>599810</v>
      </c>
      <c r="AL72" s="162">
        <v>604769</v>
      </c>
      <c r="AM72" s="162">
        <v>610834</v>
      </c>
      <c r="AN72" s="162">
        <v>618270</v>
      </c>
      <c r="AO72" s="162">
        <v>627107</v>
      </c>
      <c r="AP72" s="162">
        <v>636510</v>
      </c>
      <c r="AQ72" s="162">
        <v>646031</v>
      </c>
      <c r="AR72" s="162">
        <v>655631</v>
      </c>
      <c r="AS72" s="162">
        <v>664697</v>
      </c>
      <c r="AT72" s="162">
        <v>673410</v>
      </c>
      <c r="AU72" s="162">
        <v>681295</v>
      </c>
      <c r="AV72" s="162">
        <v>687936</v>
      </c>
      <c r="AW72" s="162">
        <v>693981</v>
      </c>
      <c r="AX72" s="162">
        <v>699404</v>
      </c>
      <c r="AY72" s="162">
        <v>704077</v>
      </c>
      <c r="AZ72" s="162"/>
      <c r="BA72" s="162"/>
      <c r="BB72" s="162"/>
    </row>
    <row r="73" spans="1:54" s="106" customFormat="1" ht="15" customHeight="1">
      <c r="A73" s="143"/>
      <c r="B73" s="99" t="s">
        <v>306</v>
      </c>
      <c r="C73" s="162">
        <v>583932</v>
      </c>
      <c r="D73" s="162">
        <v>587316</v>
      </c>
      <c r="E73" s="162">
        <v>591098</v>
      </c>
      <c r="F73" s="162">
        <v>595700</v>
      </c>
      <c r="G73" s="162">
        <v>602032</v>
      </c>
      <c r="H73" s="162">
        <v>609332</v>
      </c>
      <c r="I73" s="162">
        <v>616101</v>
      </c>
      <c r="J73" s="162">
        <v>621604</v>
      </c>
      <c r="K73" s="162">
        <v>626508</v>
      </c>
      <c r="L73" s="162">
        <v>630943</v>
      </c>
      <c r="M73" s="162">
        <v>634815</v>
      </c>
      <c r="N73" s="162">
        <v>639340</v>
      </c>
      <c r="O73" s="162">
        <v>643586</v>
      </c>
      <c r="P73" s="162">
        <v>646930</v>
      </c>
      <c r="Q73" s="162">
        <v>650901</v>
      </c>
      <c r="R73" s="162">
        <v>656096</v>
      </c>
      <c r="S73" s="162">
        <v>661713</v>
      </c>
      <c r="T73" s="162">
        <v>666929</v>
      </c>
      <c r="U73" s="162">
        <v>671810</v>
      </c>
      <c r="V73" s="162">
        <v>677074</v>
      </c>
      <c r="W73" s="162">
        <v>682693</v>
      </c>
      <c r="X73" s="162">
        <v>687682</v>
      </c>
      <c r="Y73" s="162">
        <v>691560</v>
      </c>
      <c r="Z73" s="162">
        <v>694310</v>
      </c>
      <c r="AA73" s="162">
        <v>696736</v>
      </c>
      <c r="AB73" s="162">
        <v>699678</v>
      </c>
      <c r="AC73" s="162">
        <v>702449</v>
      </c>
      <c r="AD73" s="162">
        <v>705531</v>
      </c>
      <c r="AE73" s="162">
        <v>709592</v>
      </c>
      <c r="AF73" s="162">
        <v>713665</v>
      </c>
      <c r="AG73" s="162">
        <v>717173</v>
      </c>
      <c r="AH73" s="162">
        <v>719722</v>
      </c>
      <c r="AI73" s="162">
        <v>721529</v>
      </c>
      <c r="AJ73" s="162">
        <v>723973</v>
      </c>
      <c r="AK73" s="162">
        <v>727325</v>
      </c>
      <c r="AL73" s="162">
        <v>731393</v>
      </c>
      <c r="AM73" s="162">
        <v>736942</v>
      </c>
      <c r="AN73" s="162">
        <v>744356</v>
      </c>
      <c r="AO73" s="162">
        <v>753322</v>
      </c>
      <c r="AP73" s="162">
        <v>762989</v>
      </c>
      <c r="AQ73" s="162">
        <v>772807</v>
      </c>
      <c r="AR73" s="162">
        <v>782566</v>
      </c>
      <c r="AS73" s="162">
        <v>792224</v>
      </c>
      <c r="AT73" s="162">
        <v>802080</v>
      </c>
      <c r="AU73" s="162">
        <v>810868</v>
      </c>
      <c r="AV73" s="162">
        <v>818135</v>
      </c>
      <c r="AW73" s="162">
        <v>824751</v>
      </c>
      <c r="AX73" s="162">
        <v>830825</v>
      </c>
      <c r="AY73" s="162">
        <v>836512</v>
      </c>
      <c r="AZ73" s="162"/>
      <c r="BA73" s="162"/>
      <c r="BB73" s="162"/>
    </row>
    <row r="74" spans="1:54" s="106" customFormat="1" ht="15" customHeight="1">
      <c r="A74" s="143"/>
      <c r="B74" s="23" t="s">
        <v>457</v>
      </c>
      <c r="C74" s="162">
        <v>5469528</v>
      </c>
      <c r="D74" s="162">
        <v>5486592</v>
      </c>
      <c r="E74" s="162">
        <v>5502941</v>
      </c>
      <c r="F74" s="162">
        <v>5518588</v>
      </c>
      <c r="G74" s="162">
        <v>5533680</v>
      </c>
      <c r="H74" s="162">
        <v>5547798</v>
      </c>
      <c r="I74" s="162">
        <v>5560437</v>
      </c>
      <c r="J74" s="162">
        <v>5571364</v>
      </c>
      <c r="K74" s="162">
        <v>5580576</v>
      </c>
      <c r="L74" s="162">
        <v>5588239</v>
      </c>
      <c r="M74" s="162">
        <v>5594205</v>
      </c>
      <c r="N74" s="162">
        <v>5598132</v>
      </c>
      <c r="O74" s="162">
        <v>5599816</v>
      </c>
      <c r="P74" s="162">
        <v>5599535</v>
      </c>
      <c r="Q74" s="162">
        <v>5597650</v>
      </c>
      <c r="R74" s="162">
        <v>5594114</v>
      </c>
      <c r="S74" s="162">
        <v>5589116</v>
      </c>
      <c r="T74" s="162">
        <v>5582947</v>
      </c>
      <c r="U74" s="162">
        <v>5575480</v>
      </c>
      <c r="V74" s="162">
        <v>5566746</v>
      </c>
      <c r="W74" s="162">
        <v>5556826</v>
      </c>
      <c r="X74" s="162">
        <v>5545904</v>
      </c>
      <c r="Y74" s="162">
        <v>5534380</v>
      </c>
      <c r="Z74" s="162">
        <v>5522469</v>
      </c>
      <c r="AA74" s="162">
        <v>5510224</v>
      </c>
      <c r="AB74" s="162">
        <v>5497863</v>
      </c>
      <c r="AC74" s="162">
        <v>5485577</v>
      </c>
      <c r="AD74" s="162">
        <v>5473363</v>
      </c>
      <c r="AE74" s="162">
        <v>5461073</v>
      </c>
      <c r="AF74" s="162">
        <v>5448606</v>
      </c>
      <c r="AG74" s="162">
        <v>5435922</v>
      </c>
      <c r="AH74" s="162">
        <v>5422924</v>
      </c>
      <c r="AI74" s="162">
        <v>5409631</v>
      </c>
      <c r="AJ74" s="162">
        <v>5395824</v>
      </c>
      <c r="AK74" s="162">
        <v>5381329</v>
      </c>
      <c r="AL74" s="162">
        <v>5366301</v>
      </c>
      <c r="AM74" s="162">
        <v>5350693</v>
      </c>
      <c r="AN74" s="162">
        <v>5334483</v>
      </c>
      <c r="AO74" s="162">
        <v>5317668</v>
      </c>
      <c r="AP74" s="162">
        <v>5300147</v>
      </c>
      <c r="AQ74" s="162">
        <v>5281725</v>
      </c>
      <c r="AR74" s="162">
        <v>5262482</v>
      </c>
      <c r="AS74" s="162">
        <v>5242426</v>
      </c>
      <c r="AT74" s="162">
        <v>5221548</v>
      </c>
      <c r="AU74" s="162">
        <v>5199882</v>
      </c>
      <c r="AV74" s="162">
        <v>5177284</v>
      </c>
      <c r="AW74" s="162">
        <v>5153756</v>
      </c>
      <c r="AX74" s="162">
        <v>5129164</v>
      </c>
      <c r="AY74" s="162">
        <v>5103378</v>
      </c>
      <c r="AZ74" s="162" t="s">
        <v>443</v>
      </c>
      <c r="BA74" s="162" t="s">
        <v>443</v>
      </c>
      <c r="BB74" s="162" t="s">
        <v>443</v>
      </c>
    </row>
    <row r="75" spans="1:54" s="106" customFormat="1" ht="15" customHeight="1">
      <c r="A75" s="143"/>
      <c r="B75" s="99" t="s">
        <v>305</v>
      </c>
      <c r="C75" s="162">
        <v>2659170</v>
      </c>
      <c r="D75" s="162">
        <v>2667659</v>
      </c>
      <c r="E75" s="162">
        <v>2675801</v>
      </c>
      <c r="F75" s="162">
        <v>2683593</v>
      </c>
      <c r="G75" s="162">
        <v>2691064</v>
      </c>
      <c r="H75" s="162">
        <v>2698023</v>
      </c>
      <c r="I75" s="162">
        <v>2704233</v>
      </c>
      <c r="J75" s="162">
        <v>2709545</v>
      </c>
      <c r="K75" s="162">
        <v>2713946</v>
      </c>
      <c r="L75" s="162">
        <v>2717525</v>
      </c>
      <c r="M75" s="162">
        <v>2720240</v>
      </c>
      <c r="N75" s="162">
        <v>2721945</v>
      </c>
      <c r="O75" s="162">
        <v>2722515</v>
      </c>
      <c r="P75" s="162">
        <v>2722082</v>
      </c>
      <c r="Q75" s="162">
        <v>2720819</v>
      </c>
      <c r="R75" s="162">
        <v>2718732</v>
      </c>
      <c r="S75" s="162">
        <v>2715925</v>
      </c>
      <c r="T75" s="162">
        <v>2712552</v>
      </c>
      <c r="U75" s="162">
        <v>2708555</v>
      </c>
      <c r="V75" s="162">
        <v>2703952</v>
      </c>
      <c r="W75" s="162">
        <v>2698819</v>
      </c>
      <c r="X75" s="162">
        <v>2693265</v>
      </c>
      <c r="Y75" s="162">
        <v>2687480</v>
      </c>
      <c r="Z75" s="162">
        <v>2681577</v>
      </c>
      <c r="AA75" s="162">
        <v>2675579</v>
      </c>
      <c r="AB75" s="162">
        <v>2669598</v>
      </c>
      <c r="AC75" s="162">
        <v>2663727</v>
      </c>
      <c r="AD75" s="162">
        <v>2657978</v>
      </c>
      <c r="AE75" s="162">
        <v>2652272</v>
      </c>
      <c r="AF75" s="162">
        <v>2646552</v>
      </c>
      <c r="AG75" s="162">
        <v>2640801</v>
      </c>
      <c r="AH75" s="162">
        <v>2634931</v>
      </c>
      <c r="AI75" s="162">
        <v>2628927</v>
      </c>
      <c r="AJ75" s="162">
        <v>2622709</v>
      </c>
      <c r="AK75" s="162">
        <v>2616182</v>
      </c>
      <c r="AL75" s="162">
        <v>2609397</v>
      </c>
      <c r="AM75" s="162">
        <v>2602308</v>
      </c>
      <c r="AN75" s="162">
        <v>2594885</v>
      </c>
      <c r="AO75" s="162">
        <v>2587131</v>
      </c>
      <c r="AP75" s="162">
        <v>2579000</v>
      </c>
      <c r="AQ75" s="162">
        <v>2570373</v>
      </c>
      <c r="AR75" s="162">
        <v>2561292</v>
      </c>
      <c r="AS75" s="162">
        <v>2551780</v>
      </c>
      <c r="AT75" s="162">
        <v>2541828</v>
      </c>
      <c r="AU75" s="162">
        <v>2531447</v>
      </c>
      <c r="AV75" s="162">
        <v>2520556</v>
      </c>
      <c r="AW75" s="162">
        <v>2509202</v>
      </c>
      <c r="AX75" s="162">
        <v>2497317</v>
      </c>
      <c r="AY75" s="162">
        <v>2484831</v>
      </c>
      <c r="AZ75" s="162"/>
      <c r="BA75" s="162"/>
      <c r="BB75" s="162"/>
    </row>
    <row r="76" spans="1:54" s="106" customFormat="1" ht="15" customHeight="1">
      <c r="A76" s="143"/>
      <c r="B76" s="99" t="s">
        <v>306</v>
      </c>
      <c r="C76" s="162">
        <v>2810358</v>
      </c>
      <c r="D76" s="162">
        <v>2818933</v>
      </c>
      <c r="E76" s="162">
        <v>2827140</v>
      </c>
      <c r="F76" s="162">
        <v>2834995</v>
      </c>
      <c r="G76" s="162">
        <v>2842616</v>
      </c>
      <c r="H76" s="162">
        <v>2849775</v>
      </c>
      <c r="I76" s="162">
        <v>2856204</v>
      </c>
      <c r="J76" s="162">
        <v>2861819</v>
      </c>
      <c r="K76" s="162">
        <v>2866630</v>
      </c>
      <c r="L76" s="162">
        <v>2870714</v>
      </c>
      <c r="M76" s="162">
        <v>2873965</v>
      </c>
      <c r="N76" s="162">
        <v>2876187</v>
      </c>
      <c r="O76" s="162">
        <v>2877301</v>
      </c>
      <c r="P76" s="162">
        <v>2877453</v>
      </c>
      <c r="Q76" s="162">
        <v>2876831</v>
      </c>
      <c r="R76" s="162">
        <v>2875382</v>
      </c>
      <c r="S76" s="162">
        <v>2873191</v>
      </c>
      <c r="T76" s="162">
        <v>2870395</v>
      </c>
      <c r="U76" s="162">
        <v>2866925</v>
      </c>
      <c r="V76" s="162">
        <v>2862794</v>
      </c>
      <c r="W76" s="162">
        <v>2858007</v>
      </c>
      <c r="X76" s="162">
        <v>2852639</v>
      </c>
      <c r="Y76" s="162">
        <v>2846900</v>
      </c>
      <c r="Z76" s="162">
        <v>2840892</v>
      </c>
      <c r="AA76" s="162">
        <v>2834645</v>
      </c>
      <c r="AB76" s="162">
        <v>2828265</v>
      </c>
      <c r="AC76" s="162">
        <v>2821850</v>
      </c>
      <c r="AD76" s="162">
        <v>2815385</v>
      </c>
      <c r="AE76" s="162">
        <v>2808801</v>
      </c>
      <c r="AF76" s="162">
        <v>2802054</v>
      </c>
      <c r="AG76" s="162">
        <v>2795121</v>
      </c>
      <c r="AH76" s="162">
        <v>2787993</v>
      </c>
      <c r="AI76" s="162">
        <v>2780704</v>
      </c>
      <c r="AJ76" s="162">
        <v>2773115</v>
      </c>
      <c r="AK76" s="162">
        <v>2765147</v>
      </c>
      <c r="AL76" s="162">
        <v>2756904</v>
      </c>
      <c r="AM76" s="162">
        <v>2748385</v>
      </c>
      <c r="AN76" s="162">
        <v>2739598</v>
      </c>
      <c r="AO76" s="162">
        <v>2730537</v>
      </c>
      <c r="AP76" s="162">
        <v>2721147</v>
      </c>
      <c r="AQ76" s="162">
        <v>2711352</v>
      </c>
      <c r="AR76" s="162">
        <v>2701190</v>
      </c>
      <c r="AS76" s="162">
        <v>2690646</v>
      </c>
      <c r="AT76" s="162">
        <v>2679720</v>
      </c>
      <c r="AU76" s="162">
        <v>2668435</v>
      </c>
      <c r="AV76" s="162">
        <v>2656728</v>
      </c>
      <c r="AW76" s="162">
        <v>2644554</v>
      </c>
      <c r="AX76" s="162">
        <v>2631847</v>
      </c>
      <c r="AY76" s="162">
        <v>2618547</v>
      </c>
      <c r="AZ76" s="162"/>
      <c r="BA76" s="162"/>
      <c r="BB76" s="162"/>
    </row>
    <row r="77" spans="1:54" s="106" customFormat="1" ht="5.0999999999999996" customHeight="1">
      <c r="A77" s="143"/>
      <c r="B77" s="99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</row>
    <row r="78" spans="1:54" s="106" customFormat="1" ht="15" customHeight="1">
      <c r="A78" s="143"/>
      <c r="B78" s="23" t="s">
        <v>377</v>
      </c>
      <c r="C78" s="162"/>
      <c r="D78" s="162"/>
      <c r="E78" s="162">
        <v>349401.701019831</v>
      </c>
      <c r="F78" s="162">
        <v>355559.87231145415</v>
      </c>
      <c r="G78" s="162">
        <v>355275.35655026976</v>
      </c>
      <c r="H78" s="162">
        <v>354386.2425625762</v>
      </c>
      <c r="I78" s="162">
        <v>350033.64770180994</v>
      </c>
      <c r="J78" s="162">
        <v>342000.44226714835</v>
      </c>
      <c r="K78" s="162">
        <v>330170.69184477581</v>
      </c>
      <c r="L78" s="162">
        <v>318208.44722648792</v>
      </c>
      <c r="M78" s="162">
        <v>305042.60083056375</v>
      </c>
      <c r="N78" s="162">
        <v>290470.48321914393</v>
      </c>
      <c r="O78" s="162">
        <v>274494.91188496043</v>
      </c>
      <c r="P78" s="162">
        <v>256992.5716522146</v>
      </c>
      <c r="Q78" s="162">
        <v>239165.61737865745</v>
      </c>
      <c r="R78" s="162">
        <v>223510.81183422351</v>
      </c>
      <c r="S78" s="162">
        <v>211062.10170573476</v>
      </c>
      <c r="T78" s="162">
        <v>201767.38305199798</v>
      </c>
      <c r="U78" s="162">
        <v>195475.12867175342</v>
      </c>
      <c r="V78" s="162">
        <v>191974.64621563451</v>
      </c>
      <c r="W78" s="162">
        <v>188785.53239905866</v>
      </c>
      <c r="X78" s="162">
        <v>185880.27585709406</v>
      </c>
      <c r="Y78" s="162">
        <v>183108.52957837022</v>
      </c>
      <c r="Z78" s="162">
        <v>180481.80385257123</v>
      </c>
      <c r="AA78" s="162">
        <v>177972.16280956584</v>
      </c>
      <c r="AB78" s="162">
        <v>175492.18320788018</v>
      </c>
      <c r="AC78" s="162">
        <v>173092.23965150357</v>
      </c>
      <c r="AD78" s="162">
        <v>170735.03779600011</v>
      </c>
      <c r="AE78" s="162">
        <v>168461.57964375452</v>
      </c>
      <c r="AF78" s="162">
        <v>166280.3226069418</v>
      </c>
      <c r="AG78" s="162">
        <v>164130.99069229412</v>
      </c>
      <c r="AH78" s="162">
        <v>162058.08343003021</v>
      </c>
      <c r="AI78" s="162">
        <v>160041.26931864451</v>
      </c>
      <c r="AJ78" s="162">
        <v>158051.99581741041</v>
      </c>
      <c r="AK78" s="162">
        <v>156178.86343147664</v>
      </c>
      <c r="AL78" s="162">
        <v>154303.66295656242</v>
      </c>
      <c r="AM78" s="162">
        <v>152515.82196200185</v>
      </c>
      <c r="AN78" s="162">
        <v>150789.10029388775</v>
      </c>
      <c r="AO78" s="162">
        <v>149079.72482829055</v>
      </c>
      <c r="AP78" s="162">
        <v>147512.28158688446</v>
      </c>
      <c r="AQ78" s="162">
        <v>146037.7511163856</v>
      </c>
      <c r="AR78" s="162">
        <v>144621.50962943668</v>
      </c>
      <c r="AS78" s="162">
        <v>143272.77214163486</v>
      </c>
      <c r="AT78" s="162">
        <v>141983.86312331565</v>
      </c>
      <c r="AU78" s="162">
        <v>140764.65625975959</v>
      </c>
      <c r="AV78" s="162">
        <v>139654.95239475521</v>
      </c>
      <c r="AW78" s="162">
        <v>138644.71846277223</v>
      </c>
      <c r="AX78" s="162">
        <v>137763.32510953496</v>
      </c>
      <c r="AY78" s="162">
        <v>136809.45901306876</v>
      </c>
      <c r="AZ78" s="162"/>
      <c r="BA78" s="162"/>
      <c r="BB78" s="162"/>
    </row>
    <row r="79" spans="1:54" s="106" customFormat="1" ht="15" customHeight="1">
      <c r="A79" s="143"/>
      <c r="B79" s="23" t="s">
        <v>378</v>
      </c>
      <c r="C79" s="162"/>
      <c r="D79" s="162"/>
      <c r="E79" s="162">
        <v>3117000</v>
      </c>
      <c r="F79" s="162">
        <v>3138459.139761033</v>
      </c>
      <c r="G79" s="162">
        <v>3154158.4797945707</v>
      </c>
      <c r="H79" s="162">
        <v>3167840.9929692065</v>
      </c>
      <c r="I79" s="162">
        <v>3175980.0857810481</v>
      </c>
      <c r="J79" s="162">
        <v>3181198.6426576143</v>
      </c>
      <c r="K79" s="162">
        <v>3183832.0503532221</v>
      </c>
      <c r="L79" s="162">
        <v>3186640.3980104318</v>
      </c>
      <c r="M79" s="162">
        <v>3188435.2850873126</v>
      </c>
      <c r="N79" s="162">
        <v>3188186.9171693912</v>
      </c>
      <c r="O79" s="162">
        <v>3185242.7124978863</v>
      </c>
      <c r="P79" s="162">
        <v>3179823.1964012086</v>
      </c>
      <c r="Q79" s="162">
        <v>3173002.4315074324</v>
      </c>
      <c r="R79" s="162">
        <v>3166131.6877730633</v>
      </c>
      <c r="S79" s="162">
        <v>3159975.2291883463</v>
      </c>
      <c r="T79" s="162">
        <v>3154491.4648931334</v>
      </c>
      <c r="U79" s="162">
        <v>3150266.1536670998</v>
      </c>
      <c r="V79" s="162">
        <v>3148443.2075967048</v>
      </c>
      <c r="W79" s="162">
        <v>3146488.9475616794</v>
      </c>
      <c r="X79" s="162">
        <v>3144577.2467002687</v>
      </c>
      <c r="Y79" s="162">
        <v>3143144.9389201635</v>
      </c>
      <c r="Z79" s="162">
        <v>3142714.1167706964</v>
      </c>
      <c r="AA79" s="162">
        <v>3143391.1986257546</v>
      </c>
      <c r="AB79" s="162">
        <v>3145098.4505017893</v>
      </c>
      <c r="AC79" s="162">
        <v>3147637.3872135393</v>
      </c>
      <c r="AD79" s="162">
        <v>3150935.9176530726</v>
      </c>
      <c r="AE79" s="162">
        <v>3154796.3079372244</v>
      </c>
      <c r="AF79" s="162">
        <v>3159274.4379077144</v>
      </c>
      <c r="AG79" s="162">
        <v>3164057.6901715766</v>
      </c>
      <c r="AH79" s="162">
        <v>3168897.9027002533</v>
      </c>
      <c r="AI79" s="162">
        <v>3173824.1321709389</v>
      </c>
      <c r="AJ79" s="162">
        <v>3178479.1635624119</v>
      </c>
      <c r="AK79" s="162">
        <v>3182744.038147605</v>
      </c>
      <c r="AL79" s="162">
        <v>3186574.7001721109</v>
      </c>
      <c r="AM79" s="162">
        <v>3189684.5636964394</v>
      </c>
      <c r="AN79" s="162">
        <v>3191779.0497547933</v>
      </c>
      <c r="AO79" s="162">
        <v>3192861.9711697651</v>
      </c>
      <c r="AP79" s="162">
        <v>3192799.9387142337</v>
      </c>
      <c r="AQ79" s="162">
        <v>3191344.7447126606</v>
      </c>
      <c r="AR79" s="162">
        <v>3188481.649622032</v>
      </c>
      <c r="AS79" s="162">
        <v>3183938.4844264193</v>
      </c>
      <c r="AT79" s="162">
        <v>3177720.167077004</v>
      </c>
      <c r="AU79" s="162">
        <v>3169829.680660299</v>
      </c>
      <c r="AV79" s="162">
        <v>3160078.3031716486</v>
      </c>
      <c r="AW79" s="162">
        <v>3148447.5220615095</v>
      </c>
      <c r="AX79" s="162">
        <v>3134917.909888871</v>
      </c>
      <c r="AY79" s="162">
        <v>3119135.4581496399</v>
      </c>
      <c r="AZ79" s="162"/>
      <c r="BA79" s="162"/>
      <c r="BB79" s="162"/>
    </row>
    <row r="80" spans="1:54" s="106" customFormat="1" ht="15" customHeight="1">
      <c r="A80" s="143"/>
      <c r="B80" s="23" t="s">
        <v>379</v>
      </c>
      <c r="C80" s="162"/>
      <c r="D80" s="162"/>
      <c r="E80" s="162">
        <v>26545.364204162732</v>
      </c>
      <c r="F80" s="162">
        <v>27013.223688792088</v>
      </c>
      <c r="G80" s="162">
        <v>26991.60795400769</v>
      </c>
      <c r="H80" s="162">
        <v>26924.058613081579</v>
      </c>
      <c r="I80" s="162">
        <v>26593.37557554926</v>
      </c>
      <c r="J80" s="162">
        <v>25983.062679625931</v>
      </c>
      <c r="K80" s="162">
        <v>25084.311950909789</v>
      </c>
      <c r="L80" s="162">
        <v>24175.495138728002</v>
      </c>
      <c r="M80" s="162">
        <v>23175.236162839283</v>
      </c>
      <c r="N80" s="162">
        <v>22068.13746214041</v>
      </c>
      <c r="O80" s="162">
        <v>20854.413092174043</v>
      </c>
      <c r="P80" s="162">
        <v>19524.694334230589</v>
      </c>
      <c r="Q80" s="162">
        <v>18170.313424059597</v>
      </c>
      <c r="R80" s="162">
        <v>16980.958840182633</v>
      </c>
      <c r="S80" s="162">
        <v>16035.183409587276</v>
      </c>
      <c r="T80" s="162">
        <v>15329.028599468991</v>
      </c>
      <c r="U80" s="162">
        <v>14850.982317206188</v>
      </c>
      <c r="V80" s="162">
        <v>14585.037470868148</v>
      </c>
      <c r="W80" s="162">
        <v>14342.748473698302</v>
      </c>
      <c r="X80" s="162">
        <v>14122.025183605932</v>
      </c>
      <c r="Y80" s="162">
        <v>13911.445171443687</v>
      </c>
      <c r="Z80" s="162">
        <v>13711.88291730397</v>
      </c>
      <c r="AA80" s="162">
        <v>13521.216027835908</v>
      </c>
      <c r="AB80" s="162">
        <v>13332.802629865939</v>
      </c>
      <c r="AC80" s="162">
        <v>13150.469871932874</v>
      </c>
      <c r="AD80" s="162">
        <v>12971.384362118697</v>
      </c>
      <c r="AE80" s="162">
        <v>12798.661177090893</v>
      </c>
      <c r="AF80" s="162">
        <v>12632.942858330323</v>
      </c>
      <c r="AG80" s="162">
        <v>12469.650011433987</v>
      </c>
      <c r="AH80" s="162">
        <v>12312.163433441834</v>
      </c>
      <c r="AI80" s="162">
        <v>12158.938463550265</v>
      </c>
      <c r="AJ80" s="162">
        <v>12007.80585761898</v>
      </c>
      <c r="AK80" s="162">
        <v>11865.496929980407</v>
      </c>
      <c r="AL80" s="162">
        <v>11723.030881826882</v>
      </c>
      <c r="AM80" s="162">
        <v>11587.201862674381</v>
      </c>
      <c r="AN80" s="162">
        <v>11456.016309125203</v>
      </c>
      <c r="AO80" s="162">
        <v>11326.148611963174</v>
      </c>
      <c r="AP80" s="162">
        <v>11207.064040849102</v>
      </c>
      <c r="AQ80" s="162">
        <v>11095.038403151062</v>
      </c>
      <c r="AR80" s="162">
        <v>10987.441199238267</v>
      </c>
      <c r="AS80" s="162">
        <v>10884.972528579237</v>
      </c>
      <c r="AT80" s="162">
        <v>10787.049252254452</v>
      </c>
      <c r="AU80" s="162">
        <v>10694.421511350956</v>
      </c>
      <c r="AV80" s="162">
        <v>10610.113125990116</v>
      </c>
      <c r="AW80" s="162">
        <v>10533.361846366635</v>
      </c>
      <c r="AX80" s="162">
        <v>10466.399071141117</v>
      </c>
      <c r="AY80" s="162">
        <v>10393.930268445547</v>
      </c>
      <c r="AZ80" s="337"/>
      <c r="BA80" s="337"/>
      <c r="BB80" s="337"/>
    </row>
    <row r="81" spans="1:54" s="106" customFormat="1" ht="15" customHeight="1">
      <c r="A81" s="143"/>
      <c r="B81" s="23" t="s">
        <v>380</v>
      </c>
      <c r="C81" s="337"/>
      <c r="D81" s="337"/>
      <c r="E81" s="162">
        <v>2359395.6357958373</v>
      </c>
      <c r="F81" s="162">
        <v>2353115.6365501746</v>
      </c>
      <c r="G81" s="162">
        <v>2352529.9122514213</v>
      </c>
      <c r="H81" s="162">
        <v>2353032.948417712</v>
      </c>
      <c r="I81" s="162">
        <v>2357863.538643403</v>
      </c>
      <c r="J81" s="162">
        <v>2364182.2946627596</v>
      </c>
      <c r="K81" s="162">
        <v>2371659.6376958685</v>
      </c>
      <c r="L81" s="162">
        <v>2377423.1068508402</v>
      </c>
      <c r="M81" s="162">
        <v>2382594.4787498484</v>
      </c>
      <c r="N81" s="162">
        <v>2387876.9453684688</v>
      </c>
      <c r="O81" s="162">
        <v>2393718.8744099401</v>
      </c>
      <c r="P81" s="162">
        <v>2400187.109264561</v>
      </c>
      <c r="Q81" s="162">
        <v>2406477.255068508</v>
      </c>
      <c r="R81" s="162">
        <v>2411001.3533867542</v>
      </c>
      <c r="S81" s="162">
        <v>2413105.5874020667</v>
      </c>
      <c r="T81" s="162">
        <v>2413126.5065073976</v>
      </c>
      <c r="U81" s="162">
        <v>2410362.8640156942</v>
      </c>
      <c r="V81" s="162">
        <v>2403717.7549324268</v>
      </c>
      <c r="W81" s="162">
        <v>2395994.3039646223</v>
      </c>
      <c r="X81" s="162">
        <v>2387204.7281161253</v>
      </c>
      <c r="Y81" s="162">
        <v>2377323.6159083927</v>
      </c>
      <c r="Z81" s="162">
        <v>2366043.0003119996</v>
      </c>
      <c r="AA81" s="162">
        <v>2353311.5853464096</v>
      </c>
      <c r="AB81" s="162">
        <v>2339431.746868345</v>
      </c>
      <c r="AC81" s="162">
        <v>2324789.142914528</v>
      </c>
      <c r="AD81" s="162">
        <v>2309455.6979848081</v>
      </c>
      <c r="AE81" s="162">
        <v>2293478.0308856843</v>
      </c>
      <c r="AF81" s="162">
        <v>2276698.6192339552</v>
      </c>
      <c r="AG81" s="162">
        <v>2259394.6598169897</v>
      </c>
      <c r="AH81" s="162">
        <v>2241713.9338663048</v>
      </c>
      <c r="AI81" s="162">
        <v>2223647.9293655111</v>
      </c>
      <c r="AJ81" s="162">
        <v>2205337.0305799688</v>
      </c>
      <c r="AK81" s="162">
        <v>2186719.4649224146</v>
      </c>
      <c r="AL81" s="162">
        <v>2168003.2689460618</v>
      </c>
      <c r="AM81" s="162">
        <v>2149421.2344408859</v>
      </c>
      <c r="AN81" s="162">
        <v>2131247.9339360814</v>
      </c>
      <c r="AO81" s="162">
        <v>2113479.8802182716</v>
      </c>
      <c r="AP81" s="162">
        <v>2096139.9972449171</v>
      </c>
      <c r="AQ81" s="162">
        <v>2079285.2168841886</v>
      </c>
      <c r="AR81" s="162">
        <v>2063012.9091787296</v>
      </c>
      <c r="AS81" s="162">
        <v>2047602.5430450016</v>
      </c>
      <c r="AT81" s="162">
        <v>2033040.7836707411</v>
      </c>
      <c r="AU81" s="162">
        <v>2019357.8978283498</v>
      </c>
      <c r="AV81" s="162">
        <v>2006595.583702361</v>
      </c>
      <c r="AW81" s="162">
        <v>1994775.1160921236</v>
      </c>
      <c r="AX81" s="162">
        <v>1983779.6910399876</v>
      </c>
      <c r="AY81" s="162">
        <v>1973848.6115819146</v>
      </c>
      <c r="AZ81" s="337"/>
      <c r="BA81" s="337"/>
      <c r="BB81" s="337"/>
    </row>
    <row r="82" spans="1:54" s="106" customFormat="1" ht="5.0999999999999996" customHeight="1">
      <c r="A82" s="143"/>
      <c r="B82" s="23"/>
      <c r="C82" s="337"/>
      <c r="D82" s="337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337"/>
      <c r="BA82" s="337"/>
      <c r="BB82" s="337"/>
    </row>
    <row r="83" spans="1:54" s="106" customFormat="1" ht="15" customHeight="1">
      <c r="A83" s="143"/>
      <c r="B83" s="23" t="s">
        <v>312</v>
      </c>
      <c r="C83" s="163"/>
      <c r="D83" s="163"/>
      <c r="E83" s="163">
        <v>0.14000000000000001</v>
      </c>
      <c r="F83" s="163">
        <v>0.14000000000000001</v>
      </c>
      <c r="G83" s="163">
        <v>0.14000000000000001</v>
      </c>
      <c r="H83" s="163">
        <v>0.14000000000000001</v>
      </c>
      <c r="I83" s="163">
        <v>0.14000000000000001</v>
      </c>
      <c r="J83" s="163">
        <v>0.14000000000000001</v>
      </c>
      <c r="K83" s="163">
        <v>0.14000000000000001</v>
      </c>
      <c r="L83" s="163">
        <v>0.14000000000000001</v>
      </c>
      <c r="M83" s="163">
        <v>0.14000000000000001</v>
      </c>
      <c r="N83" s="163">
        <v>0.14000000000000001</v>
      </c>
      <c r="O83" s="163">
        <v>0.14000000000000001</v>
      </c>
      <c r="P83" s="163">
        <v>0.14000000000000001</v>
      </c>
      <c r="Q83" s="163">
        <v>0.14000000000000001</v>
      </c>
      <c r="R83" s="163">
        <v>0.14000000000000001</v>
      </c>
      <c r="S83" s="163">
        <v>0.14000000000000001</v>
      </c>
      <c r="T83" s="163">
        <v>0.14000000000000001</v>
      </c>
      <c r="U83" s="163">
        <v>0.14000000000000001</v>
      </c>
      <c r="V83" s="163">
        <v>0.14000000000000001</v>
      </c>
      <c r="W83" s="163">
        <v>0.14000000000000001</v>
      </c>
      <c r="X83" s="163">
        <v>0.14000000000000001</v>
      </c>
      <c r="Y83" s="163">
        <v>0.14000000000000001</v>
      </c>
      <c r="Z83" s="163">
        <v>0.14000000000000001</v>
      </c>
      <c r="AA83" s="163">
        <v>0.14000000000000001</v>
      </c>
      <c r="AB83" s="163">
        <v>0.14000000000000001</v>
      </c>
      <c r="AC83" s="163">
        <v>0.14000000000000001</v>
      </c>
      <c r="AD83" s="163">
        <v>0.14000000000000001</v>
      </c>
      <c r="AE83" s="163">
        <v>0.14000000000000001</v>
      </c>
      <c r="AF83" s="163">
        <v>0.14000000000000001</v>
      </c>
      <c r="AG83" s="163">
        <v>0.14000000000000001</v>
      </c>
      <c r="AH83" s="163">
        <v>0.14000000000000001</v>
      </c>
      <c r="AI83" s="163">
        <v>0.14000000000000001</v>
      </c>
      <c r="AJ83" s="163">
        <v>0.14000000000000001</v>
      </c>
      <c r="AK83" s="163">
        <v>0.14000000000000001</v>
      </c>
      <c r="AL83" s="163">
        <v>0.14000000000000001</v>
      </c>
      <c r="AM83" s="163">
        <v>0.14000000000000001</v>
      </c>
      <c r="AN83" s="163">
        <v>0.14000000000000001</v>
      </c>
      <c r="AO83" s="163">
        <v>0.14000000000000001</v>
      </c>
      <c r="AP83" s="163">
        <v>0.14000000000000001</v>
      </c>
      <c r="AQ83" s="163">
        <v>0.14000000000000001</v>
      </c>
      <c r="AR83" s="163">
        <v>0.14000000000000001</v>
      </c>
      <c r="AS83" s="163">
        <v>0.14000000000000001</v>
      </c>
      <c r="AT83" s="163">
        <v>0.14000000000000001</v>
      </c>
      <c r="AU83" s="163">
        <v>0.14000000000000001</v>
      </c>
      <c r="AV83" s="163">
        <v>0.14000000000000001</v>
      </c>
      <c r="AW83" s="163">
        <v>0.14000000000000001</v>
      </c>
      <c r="AX83" s="163">
        <v>0.14000000000000001</v>
      </c>
      <c r="AY83" s="163">
        <v>0.14000000000000001</v>
      </c>
      <c r="AZ83" s="163"/>
      <c r="BA83" s="163"/>
      <c r="BB83" s="163"/>
    </row>
    <row r="84" spans="1:54" s="106" customFormat="1" ht="15" customHeight="1">
      <c r="A84" s="143"/>
      <c r="B84" s="23" t="s">
        <v>313</v>
      </c>
      <c r="C84" s="163"/>
      <c r="D84" s="163">
        <v>0.96660000000000001</v>
      </c>
      <c r="E84" s="163">
        <v>0.96660000000000001</v>
      </c>
      <c r="F84" s="163">
        <v>0.96660000000000001</v>
      </c>
      <c r="G84" s="163">
        <v>0.96660000000000001</v>
      </c>
      <c r="H84" s="163">
        <v>0.96660000000000001</v>
      </c>
      <c r="I84" s="163">
        <v>0.96660000000000001</v>
      </c>
      <c r="J84" s="163">
        <v>0.96660000000000001</v>
      </c>
      <c r="K84" s="163">
        <v>0.96660000000000001</v>
      </c>
      <c r="L84" s="163">
        <v>0.96660000000000001</v>
      </c>
      <c r="M84" s="163">
        <v>0.96660000000000001</v>
      </c>
      <c r="N84" s="163">
        <v>0.96660000000000001</v>
      </c>
      <c r="O84" s="163">
        <v>0.96660000000000001</v>
      </c>
      <c r="P84" s="163">
        <v>0.96660000000000001</v>
      </c>
      <c r="Q84" s="163">
        <v>0.96660000000000001</v>
      </c>
      <c r="R84" s="163">
        <v>0.96660000000000001</v>
      </c>
      <c r="S84" s="163">
        <v>0.96660000000000001</v>
      </c>
      <c r="T84" s="163">
        <v>0.96660000000000001</v>
      </c>
      <c r="U84" s="163">
        <v>0.96660000000000001</v>
      </c>
      <c r="V84" s="163">
        <v>0.96660000000000001</v>
      </c>
      <c r="W84" s="163">
        <v>0.96660000000000001</v>
      </c>
      <c r="X84" s="163">
        <v>0.96660000000000001</v>
      </c>
      <c r="Y84" s="163">
        <v>0.96660000000000001</v>
      </c>
      <c r="Z84" s="163">
        <v>0.96660000000000001</v>
      </c>
      <c r="AA84" s="163">
        <v>0.96660000000000001</v>
      </c>
      <c r="AB84" s="163">
        <v>0.96660000000000001</v>
      </c>
      <c r="AC84" s="163">
        <v>0.96660000000000001</v>
      </c>
      <c r="AD84" s="163">
        <v>0.96660000000000001</v>
      </c>
      <c r="AE84" s="163">
        <v>0.96660000000000001</v>
      </c>
      <c r="AF84" s="163">
        <v>0.96660000000000001</v>
      </c>
      <c r="AG84" s="163">
        <v>0.96660000000000001</v>
      </c>
      <c r="AH84" s="163">
        <v>0.96660000000000001</v>
      </c>
      <c r="AI84" s="163">
        <v>0.96660000000000001</v>
      </c>
      <c r="AJ84" s="163">
        <v>0.96660000000000001</v>
      </c>
      <c r="AK84" s="163">
        <v>0.96660000000000001</v>
      </c>
      <c r="AL84" s="163">
        <v>0.96660000000000001</v>
      </c>
      <c r="AM84" s="163">
        <v>0.96660000000000001</v>
      </c>
      <c r="AN84" s="163">
        <v>0.96660000000000001</v>
      </c>
      <c r="AO84" s="163">
        <v>0.96660000000000001</v>
      </c>
      <c r="AP84" s="163">
        <v>0.96660000000000001</v>
      </c>
      <c r="AQ84" s="163">
        <v>0.96660000000000001</v>
      </c>
      <c r="AR84" s="163">
        <v>0.96660000000000001</v>
      </c>
      <c r="AS84" s="163">
        <v>0.96660000000000001</v>
      </c>
      <c r="AT84" s="163">
        <v>0.96660000000000001</v>
      </c>
      <c r="AU84" s="163">
        <v>0.96660000000000001</v>
      </c>
      <c r="AV84" s="163">
        <v>0.96660000000000001</v>
      </c>
      <c r="AW84" s="163">
        <v>0.96660000000000001</v>
      </c>
      <c r="AX84" s="163">
        <v>0.96660000000000001</v>
      </c>
      <c r="AY84" s="163">
        <v>0.96660000000000001</v>
      </c>
      <c r="AZ84" s="163"/>
      <c r="BA84" s="163"/>
      <c r="BB84" s="163"/>
    </row>
    <row r="85" spans="1:54" s="106" customFormat="1" ht="15" customHeight="1">
      <c r="A85" s="143"/>
      <c r="B85" s="23" t="s">
        <v>311</v>
      </c>
      <c r="C85" s="337"/>
      <c r="D85" s="337"/>
      <c r="E85" s="156">
        <v>386.4</v>
      </c>
      <c r="F85" s="156">
        <v>399.92399999999992</v>
      </c>
      <c r="G85" s="156">
        <v>416.32088399999986</v>
      </c>
      <c r="H85" s="156">
        <v>435.05532377999981</v>
      </c>
      <c r="I85" s="156">
        <v>456.80808996899981</v>
      </c>
      <c r="J85" s="156">
        <v>479.26782105914225</v>
      </c>
      <c r="K85" s="156">
        <v>502.43243241033412</v>
      </c>
      <c r="L85" s="156">
        <v>526.29797294982507</v>
      </c>
      <c r="M85" s="156">
        <v>550.8585450208169</v>
      </c>
      <c r="N85" s="156">
        <v>576.10622833427101</v>
      </c>
      <c r="O85" s="156">
        <v>602.03100860931318</v>
      </c>
      <c r="P85" s="156">
        <v>628.62071148955783</v>
      </c>
      <c r="Q85" s="156">
        <v>655.86094232077198</v>
      </c>
      <c r="R85" s="156">
        <v>683.73503236940473</v>
      </c>
      <c r="S85" s="156">
        <v>712.22399205146337</v>
      </c>
      <c r="T85" s="156">
        <v>741.30647172689805</v>
      </c>
      <c r="U85" s="156">
        <v>770.95873059597398</v>
      </c>
      <c r="V85" s="156">
        <v>801.68026789093472</v>
      </c>
      <c r="W85" s="156">
        <v>833.50454519205982</v>
      </c>
      <c r="X85" s="156">
        <v>866.46586129738216</v>
      </c>
      <c r="Y85" s="156">
        <v>900.59936492424868</v>
      </c>
      <c r="Z85" s="156">
        <v>935.94106727506392</v>
      </c>
      <c r="AA85" s="156">
        <v>972.52785445036181</v>
      </c>
      <c r="AB85" s="156">
        <v>1010.3974996918379</v>
      </c>
      <c r="AC85" s="156">
        <v>1049.5886754374608</v>
      </c>
      <c r="AD85" s="156">
        <v>1090.1409651702718</v>
      </c>
      <c r="AE85" s="156">
        <v>1132.0948750419764</v>
      </c>
      <c r="AF85" s="156">
        <v>1175.4918452519189</v>
      </c>
      <c r="AG85" s="156">
        <v>1220.3742611615376</v>
      </c>
      <c r="AH85" s="156">
        <v>1266.785464123893</v>
      </c>
      <c r="AI85" s="156">
        <v>1314.7697620073739</v>
      </c>
      <c r="AJ85" s="156">
        <v>1364.3724393921977</v>
      </c>
      <c r="AK85" s="156">
        <v>1415.639767417844</v>
      </c>
      <c r="AL85" s="156">
        <v>1468.6190132590875</v>
      </c>
      <c r="AM85" s="156">
        <v>1523.3584492078355</v>
      </c>
      <c r="AN85" s="156">
        <v>1579.9073613375203</v>
      </c>
      <c r="AO85" s="156">
        <v>1638.3160577263618</v>
      </c>
      <c r="AP85" s="156">
        <v>1698.6358762153779</v>
      </c>
      <c r="AQ85" s="156">
        <v>1760.9191916766083</v>
      </c>
      <c r="AR85" s="156">
        <v>1825.219422766618</v>
      </c>
      <c r="AS85" s="156">
        <v>1891.5910381399497</v>
      </c>
      <c r="AT85" s="156">
        <v>1960.0895620968356</v>
      </c>
      <c r="AU85" s="156">
        <v>2030.7715796391155</v>
      </c>
      <c r="AV85" s="156">
        <v>2103.6947409079748</v>
      </c>
      <c r="AW85" s="156">
        <v>2178.9177649768053</v>
      </c>
      <c r="AX85" s="156">
        <v>2256.5004429721916</v>
      </c>
      <c r="AY85" s="156">
        <v>2336.5036404957509</v>
      </c>
      <c r="AZ85" s="156"/>
      <c r="BA85" s="156"/>
      <c r="BB85" s="156"/>
    </row>
    <row r="86" spans="1:54" s="106" customFormat="1" ht="15" customHeight="1">
      <c r="A86" s="143"/>
      <c r="B86" s="23" t="s">
        <v>382</v>
      </c>
      <c r="C86" s="337"/>
      <c r="D86" s="337"/>
      <c r="E86" s="156">
        <v>402.5</v>
      </c>
      <c r="F86" s="156">
        <v>416.58749999999998</v>
      </c>
      <c r="G86" s="156">
        <v>433.66758749999997</v>
      </c>
      <c r="H86" s="156">
        <v>453.18262893749994</v>
      </c>
      <c r="I86" s="156">
        <v>475.84176038437494</v>
      </c>
      <c r="J86" s="156">
        <v>499.23731360327332</v>
      </c>
      <c r="K86" s="156">
        <v>523.36711709409815</v>
      </c>
      <c r="L86" s="156">
        <v>548.22705515606788</v>
      </c>
      <c r="M86" s="156">
        <v>573.81098439668438</v>
      </c>
      <c r="N86" s="156">
        <v>600.11065451486581</v>
      </c>
      <c r="O86" s="156">
        <v>627.11563396803479</v>
      </c>
      <c r="P86" s="156">
        <v>654.81324113495634</v>
      </c>
      <c r="Q86" s="156">
        <v>683.18848158413766</v>
      </c>
      <c r="R86" s="156">
        <v>712.22399205146348</v>
      </c>
      <c r="S86" s="156">
        <v>741.89999172027456</v>
      </c>
      <c r="T86" s="156">
        <v>772.19424138218574</v>
      </c>
      <c r="U86" s="156">
        <v>803.08201103747319</v>
      </c>
      <c r="V86" s="156">
        <v>835.08361238639066</v>
      </c>
      <c r="W86" s="156">
        <v>868.23390124172931</v>
      </c>
      <c r="X86" s="156">
        <v>902.56860551810678</v>
      </c>
      <c r="Y86" s="156">
        <v>938.1243384627594</v>
      </c>
      <c r="Z86" s="156">
        <v>974.93861174485869</v>
      </c>
      <c r="AA86" s="156">
        <v>1013.049848385794</v>
      </c>
      <c r="AB86" s="156">
        <v>1052.4973955123317</v>
      </c>
      <c r="AC86" s="156">
        <v>1093.3215369140221</v>
      </c>
      <c r="AD86" s="156">
        <v>1135.5635053857002</v>
      </c>
      <c r="AE86" s="156">
        <v>1179.2654948353925</v>
      </c>
      <c r="AF86" s="156">
        <v>1224.4706721374159</v>
      </c>
      <c r="AG86" s="156">
        <v>1271.2231887099354</v>
      </c>
      <c r="AH86" s="156">
        <v>1319.5681917957224</v>
      </c>
      <c r="AI86" s="156">
        <v>1369.5518354243482</v>
      </c>
      <c r="AJ86" s="156">
        <v>1421.2212910335397</v>
      </c>
      <c r="AK86" s="156">
        <v>1474.6247577269212</v>
      </c>
      <c r="AL86" s="156">
        <v>1529.8114721448831</v>
      </c>
      <c r="AM86" s="156">
        <v>1586.8317179248288</v>
      </c>
      <c r="AN86" s="156">
        <v>1645.7368347265838</v>
      </c>
      <c r="AO86" s="156">
        <v>1706.5792267982936</v>
      </c>
      <c r="AP86" s="156">
        <v>1769.4123710576853</v>
      </c>
      <c r="AQ86" s="156">
        <v>1834.2908246631337</v>
      </c>
      <c r="AR86" s="156">
        <v>1901.2702320485603</v>
      </c>
      <c r="AS86" s="156">
        <v>1970.4073313957806</v>
      </c>
      <c r="AT86" s="156">
        <v>2041.7599605175367</v>
      </c>
      <c r="AU86" s="156">
        <v>2115.3870621240785</v>
      </c>
      <c r="AV86" s="156">
        <v>2191.3486884458066</v>
      </c>
      <c r="AW86" s="156">
        <v>2269.7060051841718</v>
      </c>
      <c r="AX86" s="156">
        <v>2350.5212947626992</v>
      </c>
      <c r="AY86" s="156">
        <v>2433.85795884974</v>
      </c>
      <c r="AZ86" s="156"/>
      <c r="BA86" s="156"/>
      <c r="BB86" s="156"/>
    </row>
    <row r="87" spans="1:54" s="106" customFormat="1" ht="15" customHeight="1">
      <c r="A87" s="143"/>
      <c r="B87" s="23" t="s">
        <v>458</v>
      </c>
      <c r="C87" s="337"/>
      <c r="D87" s="337"/>
      <c r="E87" s="156">
        <v>676.2</v>
      </c>
      <c r="F87" s="156">
        <v>699.86700000000008</v>
      </c>
      <c r="G87" s="156">
        <v>728.56154700000002</v>
      </c>
      <c r="H87" s="156">
        <v>761.34681661499997</v>
      </c>
      <c r="I87" s="156">
        <v>799.41415744574999</v>
      </c>
      <c r="J87" s="156">
        <v>838.71868685349921</v>
      </c>
      <c r="K87" s="156">
        <v>879.25675671808494</v>
      </c>
      <c r="L87" s="156">
        <v>921.02145266219406</v>
      </c>
      <c r="M87" s="156">
        <v>964.0024537864299</v>
      </c>
      <c r="N87" s="156">
        <v>1008.1858995849747</v>
      </c>
      <c r="O87" s="156">
        <v>1053.5542650662985</v>
      </c>
      <c r="P87" s="156">
        <v>1100.0862451067267</v>
      </c>
      <c r="Q87" s="156">
        <v>1147.7566490613515</v>
      </c>
      <c r="R87" s="156">
        <v>1196.5363066464588</v>
      </c>
      <c r="S87" s="156">
        <v>1246.3919860900614</v>
      </c>
      <c r="T87" s="156">
        <v>1297.2863255220723</v>
      </c>
      <c r="U87" s="156">
        <v>1349.1777785429551</v>
      </c>
      <c r="V87" s="156">
        <v>1402.9404688091365</v>
      </c>
      <c r="W87" s="156">
        <v>1458.6329540861054</v>
      </c>
      <c r="X87" s="156">
        <v>1516.3152572704196</v>
      </c>
      <c r="Y87" s="156">
        <v>1576.048888617436</v>
      </c>
      <c r="Z87" s="156">
        <v>1637.8968677313628</v>
      </c>
      <c r="AA87" s="156">
        <v>1701.9237452881341</v>
      </c>
      <c r="AB87" s="156">
        <v>1768.1956244607172</v>
      </c>
      <c r="AC87" s="156">
        <v>1836.7801820155573</v>
      </c>
      <c r="AD87" s="156">
        <v>1907.7466890479766</v>
      </c>
      <c r="AE87" s="156">
        <v>1981.1660313234595</v>
      </c>
      <c r="AF87" s="156">
        <v>2057.1107291908588</v>
      </c>
      <c r="AG87" s="156">
        <v>2135.6549570326915</v>
      </c>
      <c r="AH87" s="156">
        <v>2216.874562216814</v>
      </c>
      <c r="AI87" s="156">
        <v>2300.8470835129051</v>
      </c>
      <c r="AJ87" s="156">
        <v>2387.6517689363468</v>
      </c>
      <c r="AK87" s="156">
        <v>2477.3695929812279</v>
      </c>
      <c r="AL87" s="156">
        <v>2570.0832732034037</v>
      </c>
      <c r="AM87" s="156">
        <v>2665.8772861137127</v>
      </c>
      <c r="AN87" s="156">
        <v>2764.8378823406611</v>
      </c>
      <c r="AO87" s="156">
        <v>2867.0531010211334</v>
      </c>
      <c r="AP87" s="156">
        <v>2972.6127833769115</v>
      </c>
      <c r="AQ87" s="156">
        <v>3081.6085854340649</v>
      </c>
      <c r="AR87" s="156">
        <v>3194.1339898415818</v>
      </c>
      <c r="AS87" s="156">
        <v>3310.2843167449118</v>
      </c>
      <c r="AT87" s="156">
        <v>3430.156733669462</v>
      </c>
      <c r="AU87" s="156">
        <v>3553.8502643684524</v>
      </c>
      <c r="AV87" s="156">
        <v>3681.4657965889555</v>
      </c>
      <c r="AW87" s="156">
        <v>3813.1060887094091</v>
      </c>
      <c r="AX87" s="156">
        <v>3948.8757752013348</v>
      </c>
      <c r="AY87" s="156">
        <v>4088.8813708675639</v>
      </c>
      <c r="AZ87" s="156"/>
      <c r="BA87" s="156"/>
      <c r="BB87" s="156"/>
    </row>
    <row r="88" spans="1:54" s="106" customFormat="1" ht="15" customHeight="1">
      <c r="A88" s="143"/>
      <c r="B88" s="23" t="s">
        <v>459</v>
      </c>
      <c r="C88" s="337"/>
      <c r="D88" s="337"/>
      <c r="E88" s="156">
        <v>1166.4810490734023</v>
      </c>
      <c r="F88" s="156">
        <v>1207.3078857909713</v>
      </c>
      <c r="G88" s="156">
        <v>1256.8075091084013</v>
      </c>
      <c r="H88" s="156">
        <v>1313.3638470182789</v>
      </c>
      <c r="I88" s="156">
        <v>1379.0320393691932</v>
      </c>
      <c r="J88" s="156">
        <v>1446.8344479715115</v>
      </c>
      <c r="K88" s="156">
        <v>1516.7647796234678</v>
      </c>
      <c r="L88" s="156">
        <v>1588.811106655583</v>
      </c>
      <c r="M88" s="156">
        <v>1662.9556249661769</v>
      </c>
      <c r="N88" s="156">
        <v>1739.1744244437932</v>
      </c>
      <c r="O88" s="156">
        <v>1817.4372735437639</v>
      </c>
      <c r="P88" s="156">
        <v>1897.7074197919469</v>
      </c>
      <c r="Q88" s="156">
        <v>1979.9414079829314</v>
      </c>
      <c r="R88" s="156">
        <v>2064.088917822206</v>
      </c>
      <c r="S88" s="156">
        <v>2150.092622731464</v>
      </c>
      <c r="T88" s="156">
        <v>2237.8880714929992</v>
      </c>
      <c r="U88" s="156">
        <v>2327.4035943527192</v>
      </c>
      <c r="V88" s="156">
        <v>2420.1471012185925</v>
      </c>
      <c r="W88" s="156">
        <v>2516.2196073578766</v>
      </c>
      <c r="X88" s="156">
        <v>2615.7246554670282</v>
      </c>
      <c r="Y88" s="156">
        <v>2718.76835401573</v>
      </c>
      <c r="Z88" s="156">
        <v>2825.4594151808928</v>
      </c>
      <c r="AA88" s="156">
        <v>2935.9091923197821</v>
      </c>
      <c r="AB88" s="156">
        <v>3050.2317169298099</v>
      </c>
      <c r="AC88" s="156">
        <v>3168.5437350410266</v>
      </c>
      <c r="AD88" s="156">
        <v>3290.9647429857937</v>
      </c>
      <c r="AE88" s="156">
        <v>3417.6170224885805</v>
      </c>
      <c r="AF88" s="156">
        <v>3548.6256750173093</v>
      </c>
      <c r="AG88" s="156">
        <v>3684.1186553361513</v>
      </c>
      <c r="AH88" s="156">
        <v>3824.2268041981774</v>
      </c>
      <c r="AI88" s="156">
        <v>3969.0838801147752</v>
      </c>
      <c r="AJ88" s="156">
        <v>4118.8265901372879</v>
      </c>
      <c r="AK88" s="156">
        <v>4273.594619584871</v>
      </c>
      <c r="AL88" s="156">
        <v>4433.5306606511531</v>
      </c>
      <c r="AM88" s="156">
        <v>4598.7804398208782</v>
      </c>
      <c r="AN88" s="156">
        <v>4769.4927440263491</v>
      </c>
      <c r="AO88" s="156">
        <v>4945.8194454721715</v>
      </c>
      <c r="AP88" s="156">
        <v>5127.915525055465</v>
      </c>
      <c r="AQ88" s="156">
        <v>5315.9390943074986</v>
      </c>
      <c r="AR88" s="156">
        <v>5510.051415781455</v>
      </c>
      <c r="AS88" s="156">
        <v>5710.4169218098723</v>
      </c>
      <c r="AT88" s="156">
        <v>5917.2032315541992</v>
      </c>
      <c r="AU88" s="156">
        <v>6130.5811662678198</v>
      </c>
      <c r="AV88" s="156">
        <v>6350.724762692892</v>
      </c>
      <c r="AW88" s="156">
        <v>6577.8112845103951</v>
      </c>
      <c r="AX88" s="156">
        <v>6812.0212317619025</v>
      </c>
      <c r="AY88" s="156">
        <v>7053.5383481607323</v>
      </c>
      <c r="AZ88" s="156"/>
      <c r="BA88" s="156"/>
      <c r="BB88" s="156"/>
    </row>
    <row r="89" spans="1:54" s="106" customFormat="1" ht="15" customHeight="1">
      <c r="A89" s="143"/>
      <c r="B89" s="23" t="s">
        <v>460</v>
      </c>
      <c r="C89" s="337"/>
      <c r="D89" s="337"/>
      <c r="E89" s="156">
        <v>718.32604777755751</v>
      </c>
      <c r="F89" s="156">
        <v>743.46745944977192</v>
      </c>
      <c r="G89" s="156">
        <v>773.94962528721248</v>
      </c>
      <c r="H89" s="156">
        <v>808.77735842513698</v>
      </c>
      <c r="I89" s="156">
        <v>849.21622634639391</v>
      </c>
      <c r="J89" s="156">
        <v>890.96935747509156</v>
      </c>
      <c r="K89" s="156">
        <v>934.03287641972099</v>
      </c>
      <c r="L89" s="156">
        <v>978.39943804965787</v>
      </c>
      <c r="M89" s="156">
        <v>1024.0580784919753</v>
      </c>
      <c r="N89" s="156">
        <v>1070.9940737561908</v>
      </c>
      <c r="O89" s="156">
        <v>1119.1888070752193</v>
      </c>
      <c r="P89" s="156">
        <v>1168.6196460543749</v>
      </c>
      <c r="Q89" s="156">
        <v>1219.2598307167311</v>
      </c>
      <c r="R89" s="156">
        <v>1271.0783735221921</v>
      </c>
      <c r="S89" s="156">
        <v>1324.0399724189501</v>
      </c>
      <c r="T89" s="156">
        <v>1378.1049379593906</v>
      </c>
      <c r="U89" s="156">
        <v>1433.2291354777662</v>
      </c>
      <c r="V89" s="156">
        <v>1490.341144967259</v>
      </c>
      <c r="W89" s="156">
        <v>1549.5031722371716</v>
      </c>
      <c r="X89" s="156">
        <v>1610.7789795029144</v>
      </c>
      <c r="Y89" s="156">
        <v>1674.2339089984837</v>
      </c>
      <c r="Z89" s="156">
        <v>1739.9349063364546</v>
      </c>
      <c r="AA89" s="156">
        <v>1807.9505435841522</v>
      </c>
      <c r="AB89" s="156">
        <v>1878.3510420237167</v>
      </c>
      <c r="AC89" s="156">
        <v>1951.2082945628185</v>
      </c>
      <c r="AD89" s="156">
        <v>2026.5958877618364</v>
      </c>
      <c r="AE89" s="156">
        <v>2104.589123442368</v>
      </c>
      <c r="AF89" s="156">
        <v>2185.2650398409919</v>
      </c>
      <c r="AG89" s="156">
        <v>2268.7024322712841</v>
      </c>
      <c r="AH89" s="156">
        <v>2354.9818732561466</v>
      </c>
      <c r="AI89" s="156">
        <v>2444.1857320916065</v>
      </c>
      <c r="AJ89" s="156">
        <v>2536.3981938023358</v>
      </c>
      <c r="AK89" s="156">
        <v>2631.7052774482418</v>
      </c>
      <c r="AL89" s="156">
        <v>2730.1948537406229</v>
      </c>
      <c r="AM89" s="156">
        <v>2831.9566619255006</v>
      </c>
      <c r="AN89" s="156">
        <v>2937.0823258909168</v>
      </c>
      <c r="AO89" s="156">
        <v>3045.6653694541565</v>
      </c>
      <c r="AP89" s="156">
        <v>3157.8012307840595</v>
      </c>
      <c r="AQ89" s="156">
        <v>3273.5872759128083</v>
      </c>
      <c r="AR89" s="156">
        <v>3393.122811290837</v>
      </c>
      <c r="AS89" s="156">
        <v>3516.5090953377767</v>
      </c>
      <c r="AT89" s="156">
        <v>3643.8493489416746</v>
      </c>
      <c r="AU89" s="156">
        <v>3775.2487648580563</v>
      </c>
      <c r="AV89" s="156">
        <v>3910.8145159597775</v>
      </c>
      <c r="AW89" s="156">
        <v>4050.6557622880359</v>
      </c>
      <c r="AX89" s="156">
        <v>4194.8836568543529</v>
      </c>
      <c r="AY89" s="156">
        <v>4343.6113501428254</v>
      </c>
      <c r="AZ89" s="156"/>
      <c r="BA89" s="156"/>
      <c r="BB89" s="156"/>
    </row>
    <row r="90" spans="1:54" s="106" customFormat="1" ht="5.0999999999999996" customHeight="1">
      <c r="A90" s="143"/>
      <c r="B90" s="23"/>
      <c r="C90" s="337"/>
      <c r="D90" s="337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</row>
    <row r="91" spans="1:54" s="106" customFormat="1" ht="15" customHeight="1">
      <c r="A91" s="143"/>
      <c r="B91" s="23" t="s">
        <v>461</v>
      </c>
      <c r="C91" s="337"/>
      <c r="D91" s="337"/>
      <c r="E91" s="158">
        <v>2752190296.4223351</v>
      </c>
      <c r="F91" s="158">
        <v>2840935064.1850672</v>
      </c>
      <c r="G91" s="158">
        <v>2956677259.1197147</v>
      </c>
      <c r="H91" s="158">
        <v>3090388405.2946496</v>
      </c>
      <c r="I91" s="158">
        <v>3251569364.2496743</v>
      </c>
      <c r="J91" s="158">
        <v>3420580385.202415</v>
      </c>
      <c r="K91" s="158">
        <v>3597249807.7116475</v>
      </c>
      <c r="L91" s="158">
        <v>3777276237.3842378</v>
      </c>
      <c r="M91" s="158">
        <v>3962148890.4504166</v>
      </c>
      <c r="N91" s="158">
        <v>4152934512.1038098</v>
      </c>
      <c r="O91" s="158">
        <v>4350433904.7378492</v>
      </c>
      <c r="P91" s="158">
        <v>4554852886.1403418</v>
      </c>
      <c r="Q91" s="158">
        <v>4764683964.6792421</v>
      </c>
      <c r="R91" s="158">
        <v>4976521174.3799391</v>
      </c>
      <c r="S91" s="158">
        <v>5188400521.3452597</v>
      </c>
      <c r="T91" s="158">
        <v>5400307023.9164782</v>
      </c>
      <c r="U91" s="158">
        <v>5609887193.4044409</v>
      </c>
      <c r="V91" s="158">
        <v>5817350556.7473764</v>
      </c>
      <c r="W91" s="158">
        <v>6028847846.7535706</v>
      </c>
      <c r="X91" s="158">
        <v>6244270264.980813</v>
      </c>
      <c r="Y91" s="158">
        <v>6463392214.1859846</v>
      </c>
      <c r="Z91" s="158">
        <v>6685158471.9543877</v>
      </c>
      <c r="AA91" s="158">
        <v>6909109115.8111629</v>
      </c>
      <c r="AB91" s="158">
        <v>7135808913.890336</v>
      </c>
      <c r="AC91" s="158">
        <v>7366196074.073226</v>
      </c>
      <c r="AD91" s="158">
        <v>7600337277.5556507</v>
      </c>
      <c r="AE91" s="158">
        <v>7838229559.0585051</v>
      </c>
      <c r="AF91" s="158">
        <v>8079151174.4900703</v>
      </c>
      <c r="AG91" s="158">
        <v>8323878015.9986486</v>
      </c>
      <c r="AH91" s="158">
        <v>8572822513.236063</v>
      </c>
      <c r="AI91" s="158">
        <v>8825845151.4952488</v>
      </c>
      <c r="AJ91" s="158">
        <v>9083400801.7671852</v>
      </c>
      <c r="AK91" s="158">
        <v>9345152539.8339386</v>
      </c>
      <c r="AL91" s="158">
        <v>9611908965.2642937</v>
      </c>
      <c r="AM91" s="158">
        <v>9884716329.8823929</v>
      </c>
      <c r="AN91" s="158">
        <v>10164971556.629288</v>
      </c>
      <c r="AO91" s="158">
        <v>10452889889.197723</v>
      </c>
      <c r="AP91" s="158">
        <v>10748828834.56193</v>
      </c>
      <c r="AQ91" s="158">
        <v>11053353572.650305</v>
      </c>
      <c r="AR91" s="158">
        <v>11367307200.995678</v>
      </c>
      <c r="AS91" s="158">
        <v>11692664210.945105</v>
      </c>
      <c r="AT91" s="158">
        <v>12029915495.01799</v>
      </c>
      <c r="AU91" s="158">
        <v>12379837496.380657</v>
      </c>
      <c r="AV91" s="158">
        <v>12743336262.128782</v>
      </c>
      <c r="AW91" s="158">
        <v>13121254268.691303</v>
      </c>
      <c r="AX91" s="158">
        <v>13513549374.502462</v>
      </c>
      <c r="AY91" s="158">
        <v>13922616875.256853</v>
      </c>
      <c r="AZ91" s="337"/>
      <c r="BA91" s="337"/>
      <c r="BB91" s="337"/>
    </row>
    <row r="92" spans="1:54" s="106" customFormat="1" ht="15" customHeight="1">
      <c r="A92" s="143"/>
      <c r="B92" s="23" t="s">
        <v>462</v>
      </c>
      <c r="C92" s="337"/>
      <c r="D92" s="337"/>
      <c r="E92" s="158">
        <v>17949975.274854839</v>
      </c>
      <c r="F92" s="158">
        <v>18905663.823403854</v>
      </c>
      <c r="G92" s="158">
        <v>19665047.646989349</v>
      </c>
      <c r="H92" s="158">
        <v>20498546.315425333</v>
      </c>
      <c r="I92" s="158">
        <v>21259120.929366097</v>
      </c>
      <c r="J92" s="158">
        <v>21792480.211088024</v>
      </c>
      <c r="K92" s="158">
        <v>22055550.770461638</v>
      </c>
      <c r="L92" s="158">
        <v>22266149.651499074</v>
      </c>
      <c r="M92" s="158">
        <v>22340984.528057076</v>
      </c>
      <c r="N92" s="158">
        <v>22248785.01943291</v>
      </c>
      <c r="O92" s="158">
        <v>21971255.858714417</v>
      </c>
      <c r="P92" s="158">
        <v>21478847.67700031</v>
      </c>
      <c r="Q92" s="158">
        <v>20855098.047993135</v>
      </c>
      <c r="R92" s="158">
        <v>20318333.773947664</v>
      </c>
      <c r="S92" s="158">
        <v>19986124.097193889</v>
      </c>
      <c r="T92" s="158">
        <v>19886139.185627885</v>
      </c>
      <c r="U92" s="158">
        <v>20036615.331908952</v>
      </c>
      <c r="V92" s="158">
        <v>20461939.306978583</v>
      </c>
      <c r="W92" s="158">
        <v>20920805.575904533</v>
      </c>
      <c r="X92" s="158">
        <v>21413442.249458775</v>
      </c>
      <c r="Y92" s="158">
        <v>21925117.701516218</v>
      </c>
      <c r="Z92" s="158">
        <v>22458650.080951355</v>
      </c>
      <c r="AA92" s="158">
        <v>23012078.622944437</v>
      </c>
      <c r="AB92" s="158">
        <v>23575003.271927297</v>
      </c>
      <c r="AC92" s="158">
        <v>24154522.444958966</v>
      </c>
      <c r="AD92" s="158">
        <v>24746115.569200642</v>
      </c>
      <c r="AE92" s="158">
        <v>25356272.770470802</v>
      </c>
      <c r="AF92" s="158">
        <v>25987362.295126345</v>
      </c>
      <c r="AG92" s="158">
        <v>26630869.859381754</v>
      </c>
      <c r="AH92" s="158">
        <v>27294521.92145323</v>
      </c>
      <c r="AI92" s="158">
        <v>27975858.10247251</v>
      </c>
      <c r="AJ92" s="158">
        <v>28670458.896988183</v>
      </c>
      <c r="AK92" s="158">
        <v>29395221.299945571</v>
      </c>
      <c r="AL92" s="158">
        <v>30129165.580630217</v>
      </c>
      <c r="AM92" s="158">
        <v>30890058.255318135</v>
      </c>
      <c r="AN92" s="158">
        <v>31674027.872181803</v>
      </c>
      <c r="AO92" s="158">
        <v>32472669.500555225</v>
      </c>
      <c r="AP92" s="158">
        <v>33314261.831951745</v>
      </c>
      <c r="AQ92" s="158">
        <v>34190565.59887097</v>
      </c>
      <c r="AR92" s="158">
        <v>35095359.395872697</v>
      </c>
      <c r="AS92" s="158">
        <v>36032353.849555053</v>
      </c>
      <c r="AT92" s="158">
        <v>37001269.629044741</v>
      </c>
      <c r="AU92" s="158">
        <v>38006372.715382263</v>
      </c>
      <c r="AV92" s="158">
        <v>39060768.571272135</v>
      </c>
      <c r="AW92" s="158">
        <v>40164826.190959997</v>
      </c>
      <c r="AX92" s="158">
        <v>41330509.74561891</v>
      </c>
      <c r="AY92" s="158">
        <v>42499547.844743498</v>
      </c>
      <c r="AZ92" s="337"/>
      <c r="BA92" s="337"/>
      <c r="BB92" s="337"/>
    </row>
    <row r="93" spans="1:54" s="106" customFormat="1" ht="15" customHeight="1">
      <c r="A93" s="143"/>
      <c r="B93" s="23" t="s">
        <v>310</v>
      </c>
      <c r="C93" s="337"/>
      <c r="D93" s="337"/>
      <c r="E93" s="158">
        <v>1204408800</v>
      </c>
      <c r="F93" s="158">
        <v>1255145133.0097911</v>
      </c>
      <c r="G93" s="158">
        <v>1313142046.5841713</v>
      </c>
      <c r="H93" s="158">
        <v>1378186088.8797743</v>
      </c>
      <c r="I93" s="158">
        <v>1450813396.7652206</v>
      </c>
      <c r="J93" s="158">
        <v>1524646141.8228157</v>
      </c>
      <c r="K93" s="158">
        <v>1599660481.4449508</v>
      </c>
      <c r="L93" s="158">
        <v>1677122381.992914</v>
      </c>
      <c r="M93" s="158">
        <v>1756376822.0362306</v>
      </c>
      <c r="N93" s="158">
        <v>1836734340.0751247</v>
      </c>
      <c r="O93" s="158">
        <v>1917614882.8705671</v>
      </c>
      <c r="P93" s="158">
        <v>1998902720.1327279</v>
      </c>
      <c r="Q93" s="158">
        <v>2081048364.7145653</v>
      </c>
      <c r="R93" s="158">
        <v>2164795152.0253134</v>
      </c>
      <c r="S93" s="158">
        <v>2250610172.5162621</v>
      </c>
      <c r="T93" s="158">
        <v>2338444937.9325428</v>
      </c>
      <c r="U93" s="158">
        <v>2428725194.8706489</v>
      </c>
      <c r="V93" s="158">
        <v>2524044794.1055202</v>
      </c>
      <c r="W93" s="158">
        <v>2622612839.1892405</v>
      </c>
      <c r="X93" s="158">
        <v>2724668832.4782991</v>
      </c>
      <c r="Y93" s="158">
        <v>2830714335.8563657</v>
      </c>
      <c r="Z93" s="158">
        <v>2941395204.5907755</v>
      </c>
      <c r="AA93" s="158">
        <v>3057035498.0976562</v>
      </c>
      <c r="AB93" s="158">
        <v>3177799610.6716814</v>
      </c>
      <c r="AC93" s="158">
        <v>3303724556.0028887</v>
      </c>
      <c r="AD93" s="158">
        <v>3434964322.4599967</v>
      </c>
      <c r="AE93" s="158">
        <v>3571528732.0170803</v>
      </c>
      <c r="AF93" s="158">
        <v>3713701338.673358</v>
      </c>
      <c r="AG93" s="158">
        <v>3861334565.9156189</v>
      </c>
      <c r="AH93" s="158">
        <v>4014313800.4333715</v>
      </c>
      <c r="AI93" s="158">
        <v>4172847998.9076452</v>
      </c>
      <c r="AJ93" s="158">
        <v>4336629369.9469204</v>
      </c>
      <c r="AK93" s="158">
        <v>4505619029.913805</v>
      </c>
      <c r="AL93" s="158">
        <v>4679864191.8431387</v>
      </c>
      <c r="AM93" s="158">
        <v>4859032930.4147797</v>
      </c>
      <c r="AN93" s="158">
        <v>5042715216.4704733</v>
      </c>
      <c r="AO93" s="158">
        <v>5230917037.4712706</v>
      </c>
      <c r="AP93" s="158">
        <v>5423404521.4782572</v>
      </c>
      <c r="AQ93" s="158">
        <v>5619700208.2208099</v>
      </c>
      <c r="AR93" s="158">
        <v>5819678636.0250788</v>
      </c>
      <c r="AS93" s="158">
        <v>6022709503.1299086</v>
      </c>
      <c r="AT93" s="158">
        <v>6228616130.7522478</v>
      </c>
      <c r="AU93" s="158">
        <v>6437200027.7814684</v>
      </c>
      <c r="AV93" s="158">
        <v>6647840107.2395945</v>
      </c>
      <c r="AW93" s="158">
        <v>6860208237.9170256</v>
      </c>
      <c r="AX93" s="158">
        <v>7073943652.3456945</v>
      </c>
      <c r="AY93" s="158">
        <v>7287871353.1660156</v>
      </c>
      <c r="AZ93" s="337"/>
      <c r="BA93" s="337"/>
      <c r="BB93" s="337"/>
    </row>
    <row r="94" spans="1:54" s="106" customFormat="1" ht="15" customHeight="1">
      <c r="A94" s="143"/>
      <c r="B94" s="23" t="s">
        <v>314</v>
      </c>
      <c r="C94" s="337"/>
      <c r="D94" s="337"/>
      <c r="E94" s="158">
        <v>785996305.89820099</v>
      </c>
      <c r="F94" s="158">
        <v>826577295.17172503</v>
      </c>
      <c r="G94" s="158">
        <v>872647407.29541636</v>
      </c>
      <c r="H94" s="158">
        <v>923973037.20290351</v>
      </c>
      <c r="I94" s="158">
        <v>972610977.88126433</v>
      </c>
      <c r="J94" s="158">
        <v>1022719219.7085066</v>
      </c>
      <c r="K94" s="158">
        <v>1074262847.2467434</v>
      </c>
      <c r="L94" s="158">
        <v>1127200281.2216055</v>
      </c>
      <c r="M94" s="158">
        <v>1181483114.1285927</v>
      </c>
      <c r="N94" s="158">
        <v>1237055975.4475515</v>
      </c>
      <c r="O94" s="158">
        <v>1293856428.9301748</v>
      </c>
      <c r="P94" s="158">
        <v>1351814904.3035564</v>
      </c>
      <c r="Q94" s="158">
        <v>1410854665.5835602</v>
      </c>
      <c r="R94" s="158">
        <v>1470891818.015125</v>
      </c>
      <c r="S94" s="158">
        <v>1531835355.4530046</v>
      </c>
      <c r="T94" s="158">
        <v>1593587249.7665212</v>
      </c>
      <c r="U94" s="158">
        <v>1656042583.5967305</v>
      </c>
      <c r="V94" s="158">
        <v>1720494416.2173941</v>
      </c>
      <c r="W94" s="158">
        <v>1786985870.7577221</v>
      </c>
      <c r="X94" s="158">
        <v>1855560093.1784062</v>
      </c>
      <c r="Y94" s="158">
        <v>1926260206.1417029</v>
      </c>
      <c r="Z94" s="158">
        <v>1999129261.1053555</v>
      </c>
      <c r="AA94" s="158">
        <v>2074210188.6490529</v>
      </c>
      <c r="AB94" s="158">
        <v>2151545747.0458522</v>
      </c>
      <c r="AC94" s="158">
        <v>2231178469.0948143</v>
      </c>
      <c r="AD94" s="158">
        <v>2313150607.2350512</v>
      </c>
      <c r="AE94" s="158">
        <v>2397504076.9654245</v>
      </c>
      <c r="AF94" s="158">
        <v>2484280398.5983171</v>
      </c>
      <c r="AG94" s="158">
        <v>2573520637.3801136</v>
      </c>
      <c r="AH94" s="158">
        <v>2665265342.0154052</v>
      </c>
      <c r="AI94" s="158">
        <v>2759554481.6363287</v>
      </c>
      <c r="AJ94" s="158">
        <v>2856427381.2629704</v>
      </c>
      <c r="AK94" s="158">
        <v>2955922655.8053126</v>
      </c>
      <c r="AL94" s="158">
        <v>3058078142.6618352</v>
      </c>
      <c r="AM94" s="158">
        <v>3162930832.9745569</v>
      </c>
      <c r="AN94" s="158">
        <v>3270516801.6049957</v>
      </c>
      <c r="AO94" s="158">
        <v>3380871135.9002872</v>
      </c>
      <c r="AP94" s="158">
        <v>3494027863.3234406</v>
      </c>
      <c r="AQ94" s="158">
        <v>3610019878.0264874</v>
      </c>
      <c r="AR94" s="158">
        <v>3728878866.4500203</v>
      </c>
      <c r="AS94" s="158">
        <v>3850635232.0373855</v>
      </c>
      <c r="AT94" s="158">
        <v>3975318019.1564913</v>
      </c>
      <c r="AU94" s="158">
        <v>4102954836.3268619</v>
      </c>
      <c r="AV94" s="158">
        <v>4233571778.8542161</v>
      </c>
      <c r="AW94" s="158">
        <v>4367193350.9793606</v>
      </c>
      <c r="AX94" s="158">
        <v>4503842387.6526966</v>
      </c>
      <c r="AY94" s="158">
        <v>4643539976.0499954</v>
      </c>
      <c r="AZ94" s="337"/>
      <c r="BA94" s="337"/>
      <c r="BB94" s="337"/>
    </row>
    <row r="95" spans="1:54" s="106" customFormat="1" ht="15" customHeight="1">
      <c r="A95" s="143"/>
      <c r="B95" s="23" t="s">
        <v>347</v>
      </c>
      <c r="C95" s="337"/>
      <c r="D95" s="337"/>
      <c r="E95" s="339">
        <v>3.6999999999999991E-2</v>
      </c>
      <c r="F95" s="339">
        <v>3.6317973303672244E-2</v>
      </c>
      <c r="G95" s="339">
        <v>3.5802131878570162E-2</v>
      </c>
      <c r="H95" s="339">
        <v>3.5342522023887039E-2</v>
      </c>
      <c r="I95" s="339">
        <v>3.5326257118004203E-2</v>
      </c>
      <c r="J95" s="339">
        <v>3.5341676972889952E-2</v>
      </c>
      <c r="K95" s="339">
        <v>3.5383746222765092E-2</v>
      </c>
      <c r="L95" s="339">
        <v>3.5409633178255441E-2</v>
      </c>
      <c r="M95" s="339">
        <v>3.5436191677565745E-2</v>
      </c>
      <c r="N95" s="339">
        <v>3.5473946032908259E-2</v>
      </c>
      <c r="O95" s="339">
        <v>3.552959495564547E-2</v>
      </c>
      <c r="P95" s="339">
        <v>3.5604172282357821E-2</v>
      </c>
      <c r="Q95" s="339">
        <v>3.5685812618459455E-2</v>
      </c>
      <c r="R95" s="339">
        <v>3.5751057600279294E-2</v>
      </c>
      <c r="S95" s="339">
        <v>3.5790286503412275E-2</v>
      </c>
      <c r="T95" s="339">
        <v>3.5808520269099746E-2</v>
      </c>
      <c r="U95" s="339">
        <v>3.5795332254576817E-2</v>
      </c>
      <c r="V95" s="339">
        <v>3.5728578494746858E-2</v>
      </c>
      <c r="W95" s="339">
        <v>3.5649789882539369E-2</v>
      </c>
      <c r="X95" s="339">
        <v>3.5559073589674667E-2</v>
      </c>
      <c r="Y95" s="339">
        <v>3.5455966438378755E-2</v>
      </c>
      <c r="Z95" s="339">
        <v>3.5335773333894246E-2</v>
      </c>
      <c r="AA95" s="339">
        <v>3.5197600530575246E-2</v>
      </c>
      <c r="AB95" s="339">
        <v>3.5045833779134651E-2</v>
      </c>
      <c r="AC95" s="339">
        <v>3.4886125123194452E-2</v>
      </c>
      <c r="AD95" s="339">
        <v>3.4719441038632608E-2</v>
      </c>
      <c r="AE95" s="339">
        <v>3.4546367912559002E-2</v>
      </c>
      <c r="AF95" s="339">
        <v>3.4364409968682848E-2</v>
      </c>
      <c r="AG95" s="339">
        <v>3.417762037185694E-2</v>
      </c>
      <c r="AH95" s="339">
        <v>3.3988120566430517E-2</v>
      </c>
      <c r="AI95" s="339">
        <v>3.3795673090543384E-2</v>
      </c>
      <c r="AJ95" s="339">
        <v>3.3602304255996654E-2</v>
      </c>
      <c r="AK95" s="339">
        <v>3.3406970855333361E-2</v>
      </c>
      <c r="AL95" s="339">
        <v>3.3212750264204054E-2</v>
      </c>
      <c r="AM95" s="339">
        <v>3.3023133887410801E-2</v>
      </c>
      <c r="AN95" s="339">
        <v>3.2842299166660628E-2</v>
      </c>
      <c r="AO95" s="339">
        <v>3.2670180022006196E-2</v>
      </c>
      <c r="AP95" s="339">
        <v>3.2507124374374495E-2</v>
      </c>
      <c r="AQ95" s="339">
        <v>3.2354019191011794E-2</v>
      </c>
      <c r="AR95" s="339">
        <v>3.2212400582288712E-2</v>
      </c>
      <c r="AS95" s="339">
        <v>3.2086686224464901E-2</v>
      </c>
      <c r="AT95" s="339">
        <v>3.1976760859505578E-2</v>
      </c>
      <c r="AU95" s="339">
        <v>3.1883205412614878E-2</v>
      </c>
      <c r="AV95" s="339">
        <v>3.180680052980913E-2</v>
      </c>
      <c r="AW95" s="339">
        <v>3.174802408364482E-2</v>
      </c>
      <c r="AX95" s="339">
        <v>3.1705165059399278E-2</v>
      </c>
      <c r="AY95" s="339">
        <v>3.1682208904432407E-2</v>
      </c>
      <c r="AZ95" s="337"/>
      <c r="BA95" s="337"/>
      <c r="BB95" s="337"/>
    </row>
    <row r="96" spans="1:54" s="106" customFormat="1" ht="15" customHeight="1">
      <c r="A96" s="143"/>
      <c r="B96" s="23" t="s">
        <v>381</v>
      </c>
      <c r="C96" s="337"/>
      <c r="D96" s="337"/>
      <c r="E96" s="339">
        <v>2.4131655650155392E-4</v>
      </c>
      <c r="F96" s="339">
        <v>2.4168640905685096E-4</v>
      </c>
      <c r="G96" s="339">
        <v>2.3812224587051951E-4</v>
      </c>
      <c r="H96" s="339">
        <v>2.3442694884868835E-4</v>
      </c>
      <c r="I96" s="339">
        <v>2.3096698483836023E-4</v>
      </c>
      <c r="J96" s="339">
        <v>2.2516143733683765E-4</v>
      </c>
      <c r="K96" s="339">
        <v>2.1694573715517798E-4</v>
      </c>
      <c r="L96" s="339">
        <v>2.0873140906361515E-4</v>
      </c>
      <c r="M96" s="339">
        <v>1.9981061587813354E-4</v>
      </c>
      <c r="N96" s="339">
        <v>1.9004686849186992E-4</v>
      </c>
      <c r="O96" s="339">
        <v>1.7943723279575149E-4</v>
      </c>
      <c r="P96" s="339">
        <v>1.6789490511217304E-4</v>
      </c>
      <c r="Q96" s="339">
        <v>1.5619737355033244E-4</v>
      </c>
      <c r="R96" s="339">
        <v>1.4596580535691396E-4</v>
      </c>
      <c r="S96" s="339">
        <v>1.3786697934912981E-4</v>
      </c>
      <c r="T96" s="339">
        <v>1.3186161730231806E-4</v>
      </c>
      <c r="U96" s="339">
        <v>1.2784879237965127E-4</v>
      </c>
      <c r="V96" s="339">
        <v>1.2567164339721224E-4</v>
      </c>
      <c r="W96" s="339">
        <v>1.2370893111128472E-4</v>
      </c>
      <c r="X96" s="339">
        <v>1.2194253875061779E-4</v>
      </c>
      <c r="Y96" s="339">
        <v>1.2027372185092865E-4</v>
      </c>
      <c r="Z96" s="339">
        <v>1.1870979154421417E-4</v>
      </c>
      <c r="AA96" s="339">
        <v>1.1723218394322521E-4</v>
      </c>
      <c r="AB96" s="339">
        <v>1.157830395937669E-4</v>
      </c>
      <c r="AC96" s="339">
        <v>1.1439522975389517E-4</v>
      </c>
      <c r="AD96" s="339">
        <v>1.130438385908538E-4</v>
      </c>
      <c r="AE96" s="339">
        <v>1.1175573787674362E-4</v>
      </c>
      <c r="AF96" s="339">
        <v>1.1053641064845879E-4</v>
      </c>
      <c r="AG96" s="339">
        <v>1.0934563895300896E-4</v>
      </c>
      <c r="AH96" s="339">
        <v>1.0821284360397303E-4</v>
      </c>
      <c r="AI96" s="339">
        <v>1.0712435337690155E-4</v>
      </c>
      <c r="AJ96" s="339">
        <v>1.0606088006467952E-4</v>
      </c>
      <c r="AK96" s="339">
        <v>1.0508178406586033E-4</v>
      </c>
      <c r="AL96" s="339">
        <v>1.0410756653174449E-4</v>
      </c>
      <c r="AM96" s="339">
        <v>1.0319836154240219E-4</v>
      </c>
      <c r="AN96" s="339">
        <v>1.023365282820613E-4</v>
      </c>
      <c r="AO96" s="339">
        <v>1.0149231165962986E-4</v>
      </c>
      <c r="AP96" s="339">
        <v>1.0075059055081403E-4</v>
      </c>
      <c r="AQ96" s="339">
        <v>1.000784249111992E-4</v>
      </c>
      <c r="AR96" s="339">
        <v>9.9452381769027831E-5</v>
      </c>
      <c r="AS96" s="339">
        <v>9.8878990368792263E-5</v>
      </c>
      <c r="AT96" s="339">
        <v>9.8353205466492858E-5</v>
      </c>
      <c r="AU96" s="339">
        <v>9.7882140102986269E-5</v>
      </c>
      <c r="AV96" s="339">
        <v>9.7493941063118975E-5</v>
      </c>
      <c r="AW96" s="339">
        <v>9.7182315281295773E-5</v>
      </c>
      <c r="AX96" s="339">
        <v>9.6968649550089304E-5</v>
      </c>
      <c r="AY96" s="339">
        <v>9.6711671751453185E-5</v>
      </c>
      <c r="AZ96" s="337"/>
      <c r="BA96" s="337"/>
      <c r="BB96" s="337"/>
    </row>
    <row r="97" spans="1:56" s="106" customFormat="1" ht="15" customHeight="1">
      <c r="A97" s="143"/>
      <c r="B97" s="23" t="s">
        <v>315</v>
      </c>
      <c r="C97" s="337"/>
      <c r="D97" s="337"/>
      <c r="E97" s="339">
        <v>2.6758683443498445E-2</v>
      </c>
      <c r="F97" s="339">
        <v>2.6612343423639405E-2</v>
      </c>
      <c r="G97" s="339">
        <v>2.6467522637179483E-2</v>
      </c>
      <c r="H97" s="339">
        <v>2.6328117681477005E-2</v>
      </c>
      <c r="I97" s="339">
        <v>2.6328982400335654E-2</v>
      </c>
      <c r="J97" s="339">
        <v>2.6319557969938356E-2</v>
      </c>
      <c r="K97" s="339">
        <v>2.6301599705066223E-2</v>
      </c>
      <c r="L97" s="339">
        <v>2.6288793982051931E-2</v>
      </c>
      <c r="M97" s="339">
        <v>2.62752790715906E-2</v>
      </c>
      <c r="N97" s="339">
        <v>2.6256005591113889E-2</v>
      </c>
      <c r="O97" s="339">
        <v>2.6227791852139727E-2</v>
      </c>
      <c r="P97" s="339">
        <v>2.6191741106056526E-2</v>
      </c>
      <c r="Q97" s="339">
        <v>2.6153129597849094E-2</v>
      </c>
      <c r="R97" s="339">
        <v>2.6118577562105064E-2</v>
      </c>
      <c r="S97" s="339">
        <v>2.6091819352155619E-2</v>
      </c>
      <c r="T97" s="339">
        <v>2.6072638771908498E-2</v>
      </c>
      <c r="U97" s="339">
        <v>2.6063914437519452E-2</v>
      </c>
      <c r="V97" s="339">
        <v>2.6068800714469077E-2</v>
      </c>
      <c r="W97" s="339">
        <v>2.6074844061718359E-2</v>
      </c>
      <c r="X97" s="339">
        <v>2.6082903287896652E-2</v>
      </c>
      <c r="Y97" s="339">
        <v>2.6095140774394041E-2</v>
      </c>
      <c r="Z97" s="339">
        <v>2.6114153225055899E-2</v>
      </c>
      <c r="AA97" s="339">
        <v>2.6140495522503221E-2</v>
      </c>
      <c r="AB97" s="339">
        <v>2.6173816285159829E-2</v>
      </c>
      <c r="AC97" s="339">
        <v>2.6213165864255063E-2</v>
      </c>
      <c r="AD97" s="339">
        <v>2.6258221194233013E-2</v>
      </c>
      <c r="AE97" s="339">
        <v>2.6308033204122439E-2</v>
      </c>
      <c r="AF97" s="339">
        <v>2.6362916202203161E-2</v>
      </c>
      <c r="AG97" s="339">
        <v>2.6421343256521068E-2</v>
      </c>
      <c r="AH97" s="339">
        <v>2.6482099784061179E-2</v>
      </c>
      <c r="AI97" s="339">
        <v>2.6545356727094207E-2</v>
      </c>
      <c r="AJ97" s="339">
        <v>2.6609337929664179E-2</v>
      </c>
      <c r="AK97" s="339">
        <v>2.6673454988365868E-2</v>
      </c>
      <c r="AL97" s="339">
        <v>2.6737492754402011E-2</v>
      </c>
      <c r="AM97" s="339">
        <v>2.6799998559140822E-2</v>
      </c>
      <c r="AN97" s="339">
        <v>2.6859460595483647E-2</v>
      </c>
      <c r="AO97" s="339">
        <v>2.691587426231146E-2</v>
      </c>
      <c r="AP97" s="339">
        <v>2.6968527278129074E-2</v>
      </c>
      <c r="AQ97" s="339">
        <v>2.7016103197584691E-2</v>
      </c>
      <c r="AR97" s="339">
        <v>2.705847161637407E-2</v>
      </c>
      <c r="AS97" s="339">
        <v>2.7094159961143591E-2</v>
      </c>
      <c r="AT97" s="339">
        <v>2.7123113397837396E-2</v>
      </c>
      <c r="AU97" s="339">
        <v>2.7145261212950956E-2</v>
      </c>
      <c r="AV97" s="339">
        <v>2.7159520099319993E-2</v>
      </c>
      <c r="AW97" s="339">
        <v>2.7165681629351294E-2</v>
      </c>
      <c r="AX97" s="339">
        <v>2.7163523604920602E-2</v>
      </c>
      <c r="AY97" s="339">
        <v>2.715103558790986E-2</v>
      </c>
      <c r="AZ97" s="337"/>
      <c r="BA97" s="337"/>
      <c r="BB97" s="337"/>
      <c r="BD97" s="340"/>
    </row>
    <row r="98" spans="1:56" ht="15" customHeight="1" thickBot="1">
      <c r="B98" s="23"/>
      <c r="C98" s="161"/>
      <c r="D98" s="161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1"/>
      <c r="BA98" s="161"/>
      <c r="BB98" s="161"/>
      <c r="BD98" s="142"/>
    </row>
    <row r="99" spans="1:56" ht="15" customHeight="1" thickBot="1">
      <c r="A99" s="15"/>
      <c r="B99" s="107" t="s">
        <v>326</v>
      </c>
      <c r="C99" s="106"/>
      <c r="D99" s="106"/>
      <c r="E99" s="111">
        <v>2014</v>
      </c>
      <c r="F99" s="112">
        <v>2015</v>
      </c>
      <c r="G99" s="112">
        <v>2016</v>
      </c>
      <c r="H99" s="112">
        <v>2017</v>
      </c>
      <c r="I99" s="112">
        <v>2018</v>
      </c>
      <c r="J99" s="112">
        <v>2019</v>
      </c>
      <c r="K99" s="112">
        <v>2020</v>
      </c>
      <c r="L99" s="112">
        <v>2021</v>
      </c>
      <c r="M99" s="112">
        <v>2022</v>
      </c>
      <c r="N99" s="112">
        <v>2023</v>
      </c>
      <c r="O99" s="112">
        <v>2024</v>
      </c>
      <c r="P99" s="112">
        <v>2025</v>
      </c>
      <c r="Q99" s="112">
        <v>2026</v>
      </c>
      <c r="R99" s="112">
        <v>2027</v>
      </c>
      <c r="S99" s="112">
        <v>2028</v>
      </c>
      <c r="T99" s="112">
        <v>2029</v>
      </c>
      <c r="U99" s="112">
        <v>2030</v>
      </c>
      <c r="V99" s="112">
        <v>2031</v>
      </c>
      <c r="W99" s="112">
        <v>2032</v>
      </c>
      <c r="X99" s="112">
        <v>2033</v>
      </c>
      <c r="Y99" s="112">
        <v>2034</v>
      </c>
      <c r="Z99" s="112">
        <v>2035</v>
      </c>
      <c r="AA99" s="112">
        <v>2036</v>
      </c>
      <c r="AB99" s="112">
        <v>2037</v>
      </c>
      <c r="AC99" s="112">
        <v>2038</v>
      </c>
      <c r="AD99" s="112">
        <v>2039</v>
      </c>
      <c r="AE99" s="112">
        <v>2040</v>
      </c>
      <c r="AF99" s="112">
        <v>2041</v>
      </c>
      <c r="AG99" s="112">
        <v>2042</v>
      </c>
      <c r="AH99" s="112">
        <v>2043</v>
      </c>
      <c r="AI99" s="112">
        <v>2044</v>
      </c>
      <c r="AJ99" s="112">
        <v>2045</v>
      </c>
      <c r="AK99" s="112">
        <v>2046</v>
      </c>
      <c r="AL99" s="112">
        <v>2047</v>
      </c>
      <c r="AM99" s="112">
        <v>2048</v>
      </c>
      <c r="AN99" s="112">
        <v>2049</v>
      </c>
      <c r="AO99" s="112">
        <v>2050</v>
      </c>
      <c r="AP99" s="112">
        <v>2051</v>
      </c>
      <c r="AQ99" s="112">
        <v>2052</v>
      </c>
      <c r="AR99" s="112">
        <v>2053</v>
      </c>
      <c r="AS99" s="112">
        <v>2054</v>
      </c>
      <c r="AT99" s="112">
        <v>2055</v>
      </c>
      <c r="AU99" s="112">
        <v>2056</v>
      </c>
      <c r="AV99" s="112">
        <v>2057</v>
      </c>
      <c r="AW99" s="112">
        <v>2058</v>
      </c>
      <c r="AX99" s="112">
        <v>2059</v>
      </c>
      <c r="AY99" s="113">
        <v>2060</v>
      </c>
      <c r="BD99" s="142"/>
    </row>
    <row r="100" spans="1:56" ht="15" customHeight="1">
      <c r="B100" s="108" t="s">
        <v>316</v>
      </c>
      <c r="E100" s="176">
        <v>6.3999999999999987E-2</v>
      </c>
      <c r="F100" s="177">
        <v>6.3172003136368504E-2</v>
      </c>
      <c r="G100" s="177">
        <v>6.2507776761620171E-2</v>
      </c>
      <c r="H100" s="177">
        <v>6.1905066654212734E-2</v>
      </c>
      <c r="I100" s="177">
        <v>6.188620650317822E-2</v>
      </c>
      <c r="J100" s="177">
        <v>6.1886396380165146E-2</v>
      </c>
      <c r="K100" s="177">
        <v>6.1902291664986495E-2</v>
      </c>
      <c r="L100" s="177">
        <v>6.1907158569370985E-2</v>
      </c>
      <c r="M100" s="177">
        <v>6.191128136503448E-2</v>
      </c>
      <c r="N100" s="177">
        <v>6.191999849251402E-2</v>
      </c>
      <c r="O100" s="177">
        <v>6.193682404058095E-2</v>
      </c>
      <c r="P100" s="177">
        <v>6.1963808293526518E-2</v>
      </c>
      <c r="Q100" s="177">
        <v>6.1995139589858882E-2</v>
      </c>
      <c r="R100" s="177">
        <v>6.2015600967741266E-2</v>
      </c>
      <c r="S100" s="177">
        <v>6.2019972834917024E-2</v>
      </c>
      <c r="T100" s="177">
        <v>6.2013020658310561E-2</v>
      </c>
      <c r="U100" s="177">
        <v>6.1987095484475917E-2</v>
      </c>
      <c r="V100" s="177">
        <v>6.1923050852613147E-2</v>
      </c>
      <c r="W100" s="177">
        <v>6.1848342875369014E-2</v>
      </c>
      <c r="X100" s="177">
        <v>6.1763919416321936E-2</v>
      </c>
      <c r="Y100" s="177">
        <v>6.1671380934623724E-2</v>
      </c>
      <c r="Z100" s="177">
        <v>6.1568636350494359E-2</v>
      </c>
      <c r="AA100" s="177">
        <v>6.1455328237021691E-2</v>
      </c>
      <c r="AB100" s="177">
        <v>6.1335433103888247E-2</v>
      </c>
      <c r="AC100" s="177">
        <v>6.1213686217203411E-2</v>
      </c>
      <c r="AD100" s="177">
        <v>6.1090706071456474E-2</v>
      </c>
      <c r="AE100" s="177">
        <v>6.0966156854558182E-2</v>
      </c>
      <c r="AF100" s="177">
        <v>6.0837862581534466E-2</v>
      </c>
      <c r="AG100" s="177">
        <v>6.070830926733102E-2</v>
      </c>
      <c r="AH100" s="177">
        <v>6.0578433194095671E-2</v>
      </c>
      <c r="AI100" s="177">
        <v>6.0448154171014498E-2</v>
      </c>
      <c r="AJ100" s="177">
        <v>6.0317703065725509E-2</v>
      </c>
      <c r="AK100" s="177">
        <v>6.0185507627765089E-2</v>
      </c>
      <c r="AL100" s="177">
        <v>6.0054350585137806E-2</v>
      </c>
      <c r="AM100" s="177">
        <v>5.9926330808094022E-2</v>
      </c>
      <c r="AN100" s="177">
        <v>5.9804096290426337E-2</v>
      </c>
      <c r="AO100" s="177">
        <v>5.9687546595977289E-2</v>
      </c>
      <c r="AP100" s="177">
        <v>5.9576402243054383E-2</v>
      </c>
      <c r="AQ100" s="177">
        <v>5.9470200813507686E-2</v>
      </c>
      <c r="AR100" s="177">
        <v>5.9370324580431809E-2</v>
      </c>
      <c r="AS100" s="177">
        <v>5.927972517597728E-2</v>
      </c>
      <c r="AT100" s="177">
        <v>5.9198227462809463E-2</v>
      </c>
      <c r="AU100" s="177">
        <v>5.9126348765668815E-2</v>
      </c>
      <c r="AV100" s="177">
        <v>5.9063814570192247E-2</v>
      </c>
      <c r="AW100" s="177">
        <v>5.9010888028277406E-2</v>
      </c>
      <c r="AX100" s="177">
        <v>5.8965657313869969E-2</v>
      </c>
      <c r="AY100" s="178">
        <v>5.8929956164093716E-2</v>
      </c>
      <c r="BD100" s="142"/>
    </row>
    <row r="101" spans="1:56" ht="15" customHeight="1">
      <c r="B101" s="109" t="s">
        <v>317</v>
      </c>
      <c r="E101" s="179">
        <v>6.4970814403740737E-2</v>
      </c>
      <c r="F101" s="180">
        <v>6.5262103048525505E-2</v>
      </c>
      <c r="G101" s="180">
        <v>6.5570347926121569E-2</v>
      </c>
      <c r="H101" s="180">
        <v>6.5896006562192383E-2</v>
      </c>
      <c r="I101" s="180">
        <v>6.621420305916613E-2</v>
      </c>
      <c r="J101" s="180">
        <v>6.654395140738581E-2</v>
      </c>
      <c r="K101" s="180">
        <v>6.6862271502700008E-2</v>
      </c>
      <c r="L101" s="180">
        <v>6.718271950910111E-2</v>
      </c>
      <c r="M101" s="180">
        <v>6.7523146037723719E-2</v>
      </c>
      <c r="N101" s="180">
        <v>6.7863598750599538E-2</v>
      </c>
      <c r="O101" s="180">
        <v>6.8166238632606013E-2</v>
      </c>
      <c r="P101" s="180">
        <v>6.8532088456871837E-2</v>
      </c>
      <c r="Q101" s="180">
        <v>6.8842799587081366E-2</v>
      </c>
      <c r="R101" s="180">
        <v>6.919993583760374E-2</v>
      </c>
      <c r="S101" s="180">
        <v>6.9506961628441735E-2</v>
      </c>
      <c r="T101" s="180">
        <v>6.9802256512052949E-2</v>
      </c>
      <c r="U101" s="180">
        <v>7.0121815620541039E-2</v>
      </c>
      <c r="V101" s="180">
        <v>7.0404909463587795E-2</v>
      </c>
      <c r="W101" s="180">
        <v>7.0708448342264085E-2</v>
      </c>
      <c r="X101" s="180">
        <v>7.0970399459637415E-2</v>
      </c>
      <c r="Y101" s="180">
        <v>7.123945368834006E-2</v>
      </c>
      <c r="Z101" s="180">
        <v>7.1514161895674361E-2</v>
      </c>
      <c r="AA101" s="180">
        <v>7.1741362622759583E-2</v>
      </c>
      <c r="AB101" s="180">
        <v>7.199328487999189E-2</v>
      </c>
      <c r="AC101" s="180">
        <v>7.2265160990559463E-2</v>
      </c>
      <c r="AD101" s="180">
        <v>7.2517736471678015E-2</v>
      </c>
      <c r="AE101" s="180">
        <v>7.275731437175971E-2</v>
      </c>
      <c r="AF101" s="180">
        <v>7.3008545402593161E-2</v>
      </c>
      <c r="AG101" s="180">
        <v>7.3243770998606114E-2</v>
      </c>
      <c r="AH101" s="180">
        <v>7.3510460491538657E-2</v>
      </c>
      <c r="AI101" s="180">
        <v>7.3739274591294326E-2</v>
      </c>
      <c r="AJ101" s="180">
        <v>7.4009083395824349E-2</v>
      </c>
      <c r="AK101" s="180">
        <v>7.4205095672798899E-2</v>
      </c>
      <c r="AL101" s="180">
        <v>7.4404873127907473E-2</v>
      </c>
      <c r="AM101" s="180">
        <v>7.4652622396589749E-2</v>
      </c>
      <c r="AN101" s="180">
        <v>7.4874055244952983E-2</v>
      </c>
      <c r="AO101" s="180">
        <v>7.5040049626885222E-2</v>
      </c>
      <c r="AP101" s="180">
        <v>7.5263452467413269E-2</v>
      </c>
      <c r="AQ101" s="180">
        <v>7.5471532569428137E-2</v>
      </c>
      <c r="AR101" s="180">
        <v>7.5628276119976759E-2</v>
      </c>
      <c r="AS101" s="180">
        <v>7.5801441585250443E-2</v>
      </c>
      <c r="AT101" s="180">
        <v>7.5947297975493502E-2</v>
      </c>
      <c r="AU101" s="180">
        <v>7.6076344257842127E-2</v>
      </c>
      <c r="AV101" s="180">
        <v>7.6148941882416027E-2</v>
      </c>
      <c r="AW101" s="180">
        <v>7.6231246811150857E-2</v>
      </c>
      <c r="AX101" s="180">
        <v>7.6301738578038944E-2</v>
      </c>
      <c r="AY101" s="181">
        <v>7.6327662152340672E-2</v>
      </c>
      <c r="BD101" s="142"/>
    </row>
    <row r="102" spans="1:56" ht="15" customHeight="1">
      <c r="B102" s="109" t="s">
        <v>318</v>
      </c>
      <c r="E102" s="179">
        <v>6.4812768113612432E-2</v>
      </c>
      <c r="F102" s="180">
        <v>6.513500779639074E-2</v>
      </c>
      <c r="G102" s="180">
        <v>6.5480013502276307E-2</v>
      </c>
      <c r="H102" s="180">
        <v>6.5805515083637536E-2</v>
      </c>
      <c r="I102" s="180">
        <v>6.6068161065771028E-2</v>
      </c>
      <c r="J102" s="180">
        <v>6.6363797537028091E-2</v>
      </c>
      <c r="K102" s="180">
        <v>6.6679446474395901E-2</v>
      </c>
      <c r="L102" s="180">
        <v>6.7050833362717166E-2</v>
      </c>
      <c r="M102" s="180">
        <v>6.7402897700813869E-2</v>
      </c>
      <c r="N102" s="180">
        <v>6.7738307083532984E-2</v>
      </c>
      <c r="O102" s="180">
        <v>6.809420861257573E-2</v>
      </c>
      <c r="P102" s="180">
        <v>6.8432898930493702E-2</v>
      </c>
      <c r="Q102" s="180">
        <v>6.8805805382123997E-2</v>
      </c>
      <c r="R102" s="180">
        <v>6.9114268099979989E-2</v>
      </c>
      <c r="S102" s="180">
        <v>6.9423900170588068E-2</v>
      </c>
      <c r="T102" s="180">
        <v>6.9712519249744614E-2</v>
      </c>
      <c r="U102" s="180">
        <v>6.9926999310349347E-2</v>
      </c>
      <c r="V102" s="180">
        <v>7.0071461400364202E-2</v>
      </c>
      <c r="W102" s="180">
        <v>7.0171388526546238E-2</v>
      </c>
      <c r="X102" s="180">
        <v>7.0351161898368361E-2</v>
      </c>
      <c r="Y102" s="180">
        <v>7.0504412128408619E-2</v>
      </c>
      <c r="Z102" s="180">
        <v>7.062815194222502E-2</v>
      </c>
      <c r="AA102" s="180">
        <v>7.0676345822504344E-2</v>
      </c>
      <c r="AB102" s="180">
        <v>7.0733888606855796E-2</v>
      </c>
      <c r="AC102" s="180">
        <v>7.0802256073320122E-2</v>
      </c>
      <c r="AD102" s="180">
        <v>7.0892811770795913E-2</v>
      </c>
      <c r="AE102" s="180">
        <v>7.0984136727525821E-2</v>
      </c>
      <c r="AF102" s="180">
        <v>7.1100573008695211E-2</v>
      </c>
      <c r="AG102" s="180">
        <v>7.1310698821540633E-2</v>
      </c>
      <c r="AH102" s="180">
        <v>7.153233266954831E-2</v>
      </c>
      <c r="AI102" s="180">
        <v>7.1692655282067308E-2</v>
      </c>
      <c r="AJ102" s="180">
        <v>7.1824025003632774E-2</v>
      </c>
      <c r="AK102" s="180">
        <v>7.1967863885012723E-2</v>
      </c>
      <c r="AL102" s="180">
        <v>7.2156652845816655E-2</v>
      </c>
      <c r="AM102" s="180">
        <v>7.2378247823548375E-2</v>
      </c>
      <c r="AN102" s="180">
        <v>7.2696887286235551E-2</v>
      </c>
      <c r="AO102" s="180">
        <v>7.3026825971291551E-2</v>
      </c>
      <c r="AP102" s="180">
        <v>7.3348948105999429E-2</v>
      </c>
      <c r="AQ102" s="180">
        <v>7.366584259542186E-2</v>
      </c>
      <c r="AR102" s="180">
        <v>7.4035925368451397E-2</v>
      </c>
      <c r="AS102" s="180">
        <v>7.4417386507382194E-2</v>
      </c>
      <c r="AT102" s="180">
        <v>7.4780256440164256E-2</v>
      </c>
      <c r="AU102" s="180">
        <v>7.5107442940311006E-2</v>
      </c>
      <c r="AV102" s="180">
        <v>7.5390444279042762E-2</v>
      </c>
      <c r="AW102" s="180">
        <v>7.5682985824920029E-2</v>
      </c>
      <c r="AX102" s="180">
        <v>7.5869102520890061E-2</v>
      </c>
      <c r="AY102" s="181">
        <v>7.5916668533958051E-2</v>
      </c>
      <c r="BD102" s="142"/>
    </row>
    <row r="103" spans="1:56" ht="15" customHeight="1">
      <c r="B103" s="109" t="s">
        <v>319</v>
      </c>
      <c r="E103" s="179">
        <v>6.4923521569561521E-2</v>
      </c>
      <c r="F103" s="180">
        <v>6.5383756950842642E-2</v>
      </c>
      <c r="G103" s="180">
        <v>6.5876273173214275E-2</v>
      </c>
      <c r="H103" s="180">
        <v>6.6358691085298377E-2</v>
      </c>
      <c r="I103" s="180">
        <v>6.6765020254042629E-2</v>
      </c>
      <c r="J103" s="180">
        <v>6.7200805471121602E-2</v>
      </c>
      <c r="K103" s="180">
        <v>6.7652532315561745E-2</v>
      </c>
      <c r="L103" s="180">
        <v>6.8153620468708279E-2</v>
      </c>
      <c r="M103" s="180">
        <v>6.8629662215396917E-2</v>
      </c>
      <c r="N103" s="180">
        <v>6.9084472490041085E-2</v>
      </c>
      <c r="O103" s="180">
        <v>6.9556832469415075E-2</v>
      </c>
      <c r="P103" s="180">
        <v>7.0008140477356234E-2</v>
      </c>
      <c r="Q103" s="180">
        <v>7.0489999427223643E-2</v>
      </c>
      <c r="R103" s="180">
        <v>7.0898428707884154E-2</v>
      </c>
      <c r="S103" s="180">
        <v>7.1300099865995156E-2</v>
      </c>
      <c r="T103" s="180">
        <v>7.1672788542814808E-2</v>
      </c>
      <c r="U103" s="180">
        <v>7.1960606797977833E-2</v>
      </c>
      <c r="V103" s="180">
        <v>7.2168869676389927E-2</v>
      </c>
      <c r="W103" s="180">
        <v>7.2327806393335664E-2</v>
      </c>
      <c r="X103" s="180">
        <v>7.2566501228329347E-2</v>
      </c>
      <c r="Y103" s="180">
        <v>7.2774655097521596E-2</v>
      </c>
      <c r="Z103" s="180">
        <v>7.2948773454720353E-2</v>
      </c>
      <c r="AA103" s="180">
        <v>7.3040897771105909E-2</v>
      </c>
      <c r="AB103" s="180">
        <v>7.31397040666215E-2</v>
      </c>
      <c r="AC103" s="180">
        <v>7.3247255297853989E-2</v>
      </c>
      <c r="AD103" s="180">
        <v>7.3375536511227482E-2</v>
      </c>
      <c r="AE103" s="180">
        <v>7.3502354724519534E-2</v>
      </c>
      <c r="AF103" s="180">
        <v>7.365249008906298E-2</v>
      </c>
      <c r="AG103" s="180">
        <v>7.3897929800378112E-2</v>
      </c>
      <c r="AH103" s="180">
        <v>7.4153190602462976E-2</v>
      </c>
      <c r="AI103" s="180">
        <v>7.4342271976751875E-2</v>
      </c>
      <c r="AJ103" s="180">
        <v>7.4499126937109833E-2</v>
      </c>
      <c r="AK103" s="180">
        <v>7.4667055556468062E-2</v>
      </c>
      <c r="AL103" s="180">
        <v>7.4880249616453051E-2</v>
      </c>
      <c r="AM103" s="180">
        <v>7.5126268239022367E-2</v>
      </c>
      <c r="AN103" s="180">
        <v>7.5472540600176483E-2</v>
      </c>
      <c r="AO103" s="180">
        <v>7.582943772951678E-2</v>
      </c>
      <c r="AP103" s="180">
        <v>7.6176992490550849E-2</v>
      </c>
      <c r="AQ103" s="180">
        <v>7.6517943947919317E-2</v>
      </c>
      <c r="AR103" s="180">
        <v>7.6913471132367295E-2</v>
      </c>
      <c r="AS103" s="180">
        <v>7.7319918877766125E-2</v>
      </c>
      <c r="AT103" s="180">
        <v>7.7705866594479867E-2</v>
      </c>
      <c r="AU103" s="180">
        <v>7.8053374274680482E-2</v>
      </c>
      <c r="AV103" s="180">
        <v>7.8353487427860358E-2</v>
      </c>
      <c r="AW103" s="180">
        <v>7.8662392212878018E-2</v>
      </c>
      <c r="AX103" s="180">
        <v>7.8858594068843324E-2</v>
      </c>
      <c r="AY103" s="181">
        <v>7.8908397709384001E-2</v>
      </c>
      <c r="BD103" s="142"/>
    </row>
    <row r="104" spans="1:56" ht="15" customHeight="1">
      <c r="B104" s="109" t="s">
        <v>320</v>
      </c>
      <c r="E104" s="179">
        <v>6.5145028481459769E-2</v>
      </c>
      <c r="F104" s="180">
        <v>6.5882989934362757E-2</v>
      </c>
      <c r="G104" s="180">
        <v>6.6674656107154742E-2</v>
      </c>
      <c r="H104" s="180">
        <v>6.7477851759330645E-2</v>
      </c>
      <c r="I104" s="180">
        <v>6.8180368689299622E-2</v>
      </c>
      <c r="J104" s="180">
        <v>6.8907201419406844E-2</v>
      </c>
      <c r="K104" s="180">
        <v>6.9643510408154405E-2</v>
      </c>
      <c r="L104" s="180">
        <v>7.0417590425163212E-2</v>
      </c>
      <c r="M104" s="180">
        <v>7.1156181102997831E-2</v>
      </c>
      <c r="N104" s="180">
        <v>7.1865304176403216E-2</v>
      </c>
      <c r="O104" s="180">
        <v>7.2586994511792291E-2</v>
      </c>
      <c r="P104" s="180">
        <v>7.3280650690742882E-2</v>
      </c>
      <c r="Q104" s="180">
        <v>7.3997985996450175E-2</v>
      </c>
      <c r="R104" s="180">
        <v>7.4623532605714041E-2</v>
      </c>
      <c r="S104" s="180">
        <v>7.5225839924626572E-2</v>
      </c>
      <c r="T104" s="180">
        <v>7.5782437593908361E-2</v>
      </c>
      <c r="U104" s="180">
        <v>7.6231351385386156E-2</v>
      </c>
      <c r="V104" s="180">
        <v>7.6580336727252687E-2</v>
      </c>
      <c r="W104" s="180">
        <v>7.6869913884191787E-2</v>
      </c>
      <c r="X104" s="180">
        <v>7.7239022180178571E-2</v>
      </c>
      <c r="Y104" s="180">
        <v>7.7569035314024523E-2</v>
      </c>
      <c r="Z104" s="180">
        <v>7.7855287978369339E-2</v>
      </c>
      <c r="AA104" s="180">
        <v>7.804569232078129E-2</v>
      </c>
      <c r="AB104" s="180">
        <v>7.823692420616242E-2</v>
      </c>
      <c r="AC104" s="180">
        <v>7.8432321150863099E-2</v>
      </c>
      <c r="AD104" s="180">
        <v>7.8645175390987546E-2</v>
      </c>
      <c r="AE104" s="180">
        <v>7.8851642311011272E-2</v>
      </c>
      <c r="AF104" s="180">
        <v>7.907732496912058E-2</v>
      </c>
      <c r="AG104" s="180">
        <v>7.9401489883009241E-2</v>
      </c>
      <c r="AH104" s="180">
        <v>7.9731651045330018E-2</v>
      </c>
      <c r="AI104" s="180">
        <v>7.9985024795625581E-2</v>
      </c>
      <c r="AJ104" s="180">
        <v>8.0198966113385159E-2</v>
      </c>
      <c r="AK104" s="180">
        <v>8.0420765868788893E-2</v>
      </c>
      <c r="AL104" s="180">
        <v>8.0688286263895376E-2</v>
      </c>
      <c r="AM104" s="180">
        <v>8.098848169099776E-2</v>
      </c>
      <c r="AN104" s="180">
        <v>8.1395617686678176E-2</v>
      </c>
      <c r="AO104" s="180">
        <v>8.1811780791071265E-2</v>
      </c>
      <c r="AP104" s="180">
        <v>8.2215186415438402E-2</v>
      </c>
      <c r="AQ104" s="180">
        <v>8.2608894574122071E-2</v>
      </c>
      <c r="AR104" s="180">
        <v>8.3059988661387738E-2</v>
      </c>
      <c r="AS104" s="180">
        <v>8.3520884585186111E-2</v>
      </c>
      <c r="AT104" s="180">
        <v>8.3957051914647945E-2</v>
      </c>
      <c r="AU104" s="180">
        <v>8.4348729986501197E-2</v>
      </c>
      <c r="AV104" s="180">
        <v>8.4685986878594105E-2</v>
      </c>
      <c r="AW104" s="180">
        <v>8.5030256875270507E-2</v>
      </c>
      <c r="AX104" s="180">
        <v>8.524821460750219E-2</v>
      </c>
      <c r="AY104" s="181">
        <v>8.5302800864159312E-2</v>
      </c>
      <c r="BD104" s="142"/>
    </row>
    <row r="105" spans="1:56" ht="15" customHeight="1">
      <c r="B105" s="109" t="s">
        <v>321</v>
      </c>
      <c r="E105" s="179">
        <v>-9.7081440374074957E-4</v>
      </c>
      <c r="F105" s="180">
        <v>-2.0900999121570007E-3</v>
      </c>
      <c r="G105" s="180">
        <v>-3.0625711645013987E-3</v>
      </c>
      <c r="H105" s="180">
        <v>-3.9909399079796487E-3</v>
      </c>
      <c r="I105" s="180">
        <v>-4.3279965559879091E-3</v>
      </c>
      <c r="J105" s="180">
        <v>-4.6575550272206639E-3</v>
      </c>
      <c r="K105" s="180">
        <v>-4.9599798377135129E-3</v>
      </c>
      <c r="L105" s="180">
        <v>-5.2755609397301256E-3</v>
      </c>
      <c r="M105" s="180">
        <v>-5.6118646726892388E-3</v>
      </c>
      <c r="N105" s="180">
        <v>-5.9436002580855185E-3</v>
      </c>
      <c r="O105" s="180">
        <v>-6.2294145920250635E-3</v>
      </c>
      <c r="P105" s="180">
        <v>-6.5682801633453192E-3</v>
      </c>
      <c r="Q105" s="180">
        <v>-6.8476599972224841E-3</v>
      </c>
      <c r="R105" s="180">
        <v>-7.1843348698624743E-3</v>
      </c>
      <c r="S105" s="180">
        <v>-7.4869887935247112E-3</v>
      </c>
      <c r="T105" s="180">
        <v>-7.7892358537423878E-3</v>
      </c>
      <c r="U105" s="180">
        <v>-8.1347201360651225E-3</v>
      </c>
      <c r="V105" s="180">
        <v>-8.4818586109746477E-3</v>
      </c>
      <c r="W105" s="180">
        <v>-8.8601054668950713E-3</v>
      </c>
      <c r="X105" s="180">
        <v>-9.2064800433154792E-3</v>
      </c>
      <c r="Y105" s="180">
        <v>-9.5680727537163363E-3</v>
      </c>
      <c r="Z105" s="180">
        <v>-9.945525545180002E-3</v>
      </c>
      <c r="AA105" s="180">
        <v>-1.0286034385737892E-2</v>
      </c>
      <c r="AB105" s="180">
        <v>-1.0657851776103643E-2</v>
      </c>
      <c r="AC105" s="180">
        <v>-1.1051474773356051E-2</v>
      </c>
      <c r="AD105" s="180">
        <v>-1.1427030400221541E-2</v>
      </c>
      <c r="AE105" s="180">
        <v>-1.1791157517201528E-2</v>
      </c>
      <c r="AF105" s="180">
        <v>-1.2170682821058695E-2</v>
      </c>
      <c r="AG105" s="180">
        <v>-1.2535461731275094E-2</v>
      </c>
      <c r="AH105" s="180">
        <v>-1.2932027297442986E-2</v>
      </c>
      <c r="AI105" s="180">
        <v>-1.3291120420279828E-2</v>
      </c>
      <c r="AJ105" s="180">
        <v>-1.369138033009884E-2</v>
      </c>
      <c r="AK105" s="180">
        <v>-1.401958804503381E-2</v>
      </c>
      <c r="AL105" s="180">
        <v>-1.4350522542769667E-2</v>
      </c>
      <c r="AM105" s="180">
        <v>-1.4726291588495727E-2</v>
      </c>
      <c r="AN105" s="180">
        <v>-1.5069958954526647E-2</v>
      </c>
      <c r="AO105" s="180">
        <v>-1.5352503030907932E-2</v>
      </c>
      <c r="AP105" s="180">
        <v>-1.5687050224358887E-2</v>
      </c>
      <c r="AQ105" s="180">
        <v>-1.6001331755920452E-2</v>
      </c>
      <c r="AR105" s="180">
        <v>-1.625795153954495E-2</v>
      </c>
      <c r="AS105" s="180">
        <v>-1.6521716409273163E-2</v>
      </c>
      <c r="AT105" s="180">
        <v>-1.6749070512684039E-2</v>
      </c>
      <c r="AU105" s="180">
        <v>-1.6949995492173311E-2</v>
      </c>
      <c r="AV105" s="180">
        <v>-1.708512731222378E-2</v>
      </c>
      <c r="AW105" s="180">
        <v>-1.7220358782873452E-2</v>
      </c>
      <c r="AX105" s="180">
        <v>-1.7336081264168975E-2</v>
      </c>
      <c r="AY105" s="181">
        <v>-1.7397705988246956E-2</v>
      </c>
      <c r="BD105" s="142"/>
    </row>
    <row r="106" spans="1:56" ht="15" customHeight="1">
      <c r="B106" s="109" t="s">
        <v>322</v>
      </c>
      <c r="E106" s="179">
        <v>-8.1276811361244428E-4</v>
      </c>
      <c r="F106" s="180">
        <v>-1.9630046600222356E-3</v>
      </c>
      <c r="G106" s="180">
        <v>-2.9722367406561367E-3</v>
      </c>
      <c r="H106" s="180">
        <v>-3.9004484294248021E-3</v>
      </c>
      <c r="I106" s="180">
        <v>-4.1819545625928073E-3</v>
      </c>
      <c r="J106" s="180">
        <v>-4.4774011568629452E-3</v>
      </c>
      <c r="K106" s="180">
        <v>-4.7771548094094063E-3</v>
      </c>
      <c r="L106" s="180">
        <v>-5.1436747933461813E-3</v>
      </c>
      <c r="M106" s="180">
        <v>-5.4916163357793882E-3</v>
      </c>
      <c r="N106" s="180">
        <v>-5.8183085910189641E-3</v>
      </c>
      <c r="O106" s="180">
        <v>-6.1573845719947798E-3</v>
      </c>
      <c r="P106" s="180">
        <v>-6.4690906369671841E-3</v>
      </c>
      <c r="Q106" s="180">
        <v>-6.8106657922651151E-3</v>
      </c>
      <c r="R106" s="180">
        <v>-7.0986671322387229E-3</v>
      </c>
      <c r="S106" s="180">
        <v>-7.4039273356710442E-3</v>
      </c>
      <c r="T106" s="180">
        <v>-7.6994985914340536E-3</v>
      </c>
      <c r="U106" s="180">
        <v>-7.9399038258734303E-3</v>
      </c>
      <c r="V106" s="180">
        <v>-8.1484105477510546E-3</v>
      </c>
      <c r="W106" s="180">
        <v>-8.3230456511772244E-3</v>
      </c>
      <c r="X106" s="180">
        <v>-8.5872424820464255E-3</v>
      </c>
      <c r="Y106" s="180">
        <v>-8.833031193784896E-3</v>
      </c>
      <c r="Z106" s="180">
        <v>-9.0595155917306616E-3</v>
      </c>
      <c r="AA106" s="180">
        <v>-9.2210175854826534E-3</v>
      </c>
      <c r="AB106" s="180">
        <v>-9.3984555029675496E-3</v>
      </c>
      <c r="AC106" s="180">
        <v>-9.5885698561167104E-3</v>
      </c>
      <c r="AD106" s="180">
        <v>-9.802105699339439E-3</v>
      </c>
      <c r="AE106" s="180">
        <v>-1.0017979872967639E-2</v>
      </c>
      <c r="AF106" s="180">
        <v>-1.0262710427160746E-2</v>
      </c>
      <c r="AG106" s="180">
        <v>-1.0602389554209612E-2</v>
      </c>
      <c r="AH106" s="180">
        <v>-1.0953899475452639E-2</v>
      </c>
      <c r="AI106" s="180">
        <v>-1.124450111105281E-2</v>
      </c>
      <c r="AJ106" s="180">
        <v>-1.1506321937907266E-2</v>
      </c>
      <c r="AK106" s="180">
        <v>-1.1782356257247634E-2</v>
      </c>
      <c r="AL106" s="180">
        <v>-1.2102302260678849E-2</v>
      </c>
      <c r="AM106" s="180">
        <v>-1.2451917015454353E-2</v>
      </c>
      <c r="AN106" s="180">
        <v>-1.2892790995809214E-2</v>
      </c>
      <c r="AO106" s="180">
        <v>-1.3339279375314261E-2</v>
      </c>
      <c r="AP106" s="180">
        <v>-1.3772545862945046E-2</v>
      </c>
      <c r="AQ106" s="180">
        <v>-1.4195641781914174E-2</v>
      </c>
      <c r="AR106" s="180">
        <v>-1.4665600788019588E-2</v>
      </c>
      <c r="AS106" s="180">
        <v>-1.5137661331404914E-2</v>
      </c>
      <c r="AT106" s="180">
        <v>-1.5582028977354792E-2</v>
      </c>
      <c r="AU106" s="180">
        <v>-1.5981094174642191E-2</v>
      </c>
      <c r="AV106" s="180">
        <v>-1.6326629708850515E-2</v>
      </c>
      <c r="AW106" s="180">
        <v>-1.6672097796642624E-2</v>
      </c>
      <c r="AX106" s="180">
        <v>-1.6903445207020092E-2</v>
      </c>
      <c r="AY106" s="181">
        <v>-1.6986712369864335E-2</v>
      </c>
      <c r="BD106" s="142"/>
    </row>
    <row r="107" spans="1:56" ht="15" customHeight="1">
      <c r="B107" s="109" t="s">
        <v>323</v>
      </c>
      <c r="E107" s="179">
        <v>-9.2352156956153342E-4</v>
      </c>
      <c r="F107" s="180">
        <v>-2.2117538144741378E-3</v>
      </c>
      <c r="G107" s="180">
        <v>-3.3684964115941046E-3</v>
      </c>
      <c r="H107" s="180">
        <v>-4.4536244310856427E-3</v>
      </c>
      <c r="I107" s="180">
        <v>-4.878813750864408E-3</v>
      </c>
      <c r="J107" s="180">
        <v>-5.3144090909564567E-3</v>
      </c>
      <c r="K107" s="180">
        <v>-5.7502406505752501E-3</v>
      </c>
      <c r="L107" s="180">
        <v>-6.2464618993372939E-3</v>
      </c>
      <c r="M107" s="180">
        <v>-6.7183808503624362E-3</v>
      </c>
      <c r="N107" s="180">
        <v>-7.1644739975270655E-3</v>
      </c>
      <c r="O107" s="180">
        <v>-7.6200084288341255E-3</v>
      </c>
      <c r="P107" s="180">
        <v>-8.0443321838297166E-3</v>
      </c>
      <c r="Q107" s="180">
        <v>-8.4948598373647613E-3</v>
      </c>
      <c r="R107" s="180">
        <v>-8.8828277401428873E-3</v>
      </c>
      <c r="S107" s="180">
        <v>-9.2801270310781322E-3</v>
      </c>
      <c r="T107" s="180">
        <v>-9.6597678845042473E-3</v>
      </c>
      <c r="U107" s="180">
        <v>-9.9735113135019163E-3</v>
      </c>
      <c r="V107" s="180">
        <v>-1.024581882377678E-2</v>
      </c>
      <c r="W107" s="180">
        <v>-1.047946351796665E-2</v>
      </c>
      <c r="X107" s="180">
        <v>-1.0802581812007411E-2</v>
      </c>
      <c r="Y107" s="180">
        <v>-1.1103274162897872E-2</v>
      </c>
      <c r="Z107" s="180">
        <v>-1.1380137104225994E-2</v>
      </c>
      <c r="AA107" s="180">
        <v>-1.1585569534084218E-2</v>
      </c>
      <c r="AB107" s="180">
        <v>-1.1804270962733253E-2</v>
      </c>
      <c r="AC107" s="180">
        <v>-1.2033569080650577E-2</v>
      </c>
      <c r="AD107" s="180">
        <v>-1.2284830439771008E-2</v>
      </c>
      <c r="AE107" s="180">
        <v>-1.2536197869961352E-2</v>
      </c>
      <c r="AF107" s="180">
        <v>-1.2814627507528514E-2</v>
      </c>
      <c r="AG107" s="180">
        <v>-1.3189620533047092E-2</v>
      </c>
      <c r="AH107" s="180">
        <v>-1.3574757408367305E-2</v>
      </c>
      <c r="AI107" s="180">
        <v>-1.3894117805737377E-2</v>
      </c>
      <c r="AJ107" s="180">
        <v>-1.4181423871384324E-2</v>
      </c>
      <c r="AK107" s="180">
        <v>-1.4481547928702973E-2</v>
      </c>
      <c r="AL107" s="180">
        <v>-1.4825899031315246E-2</v>
      </c>
      <c r="AM107" s="180">
        <v>-1.5199937430928345E-2</v>
      </c>
      <c r="AN107" s="180">
        <v>-1.5668444309750146E-2</v>
      </c>
      <c r="AO107" s="180">
        <v>-1.614189113353949E-2</v>
      </c>
      <c r="AP107" s="180">
        <v>-1.6600590247496466E-2</v>
      </c>
      <c r="AQ107" s="180">
        <v>-1.7047743134411632E-2</v>
      </c>
      <c r="AR107" s="180">
        <v>-1.7543146551935486E-2</v>
      </c>
      <c r="AS107" s="180">
        <v>-1.8040193701788845E-2</v>
      </c>
      <c r="AT107" s="180">
        <v>-1.8507639131670403E-2</v>
      </c>
      <c r="AU107" s="180">
        <v>-1.8927025509011666E-2</v>
      </c>
      <c r="AV107" s="180">
        <v>-1.9289672857668111E-2</v>
      </c>
      <c r="AW107" s="180">
        <v>-1.9651504184600613E-2</v>
      </c>
      <c r="AX107" s="180">
        <v>-1.9892936754973355E-2</v>
      </c>
      <c r="AY107" s="181">
        <v>-1.9978441545290285E-2</v>
      </c>
      <c r="BD107" s="142"/>
    </row>
    <row r="108" spans="1:56" ht="15" customHeight="1" thickBot="1">
      <c r="B108" s="110" t="s">
        <v>324</v>
      </c>
      <c r="E108" s="182">
        <v>-1.1450284814597811E-3</v>
      </c>
      <c r="F108" s="183">
        <v>-2.7109867979942526E-3</v>
      </c>
      <c r="G108" s="183">
        <v>-4.1668793455345715E-3</v>
      </c>
      <c r="H108" s="183">
        <v>-5.5727851051179111E-3</v>
      </c>
      <c r="I108" s="183">
        <v>-6.294162186121402E-3</v>
      </c>
      <c r="J108" s="183">
        <v>-7.0208050392416982E-3</v>
      </c>
      <c r="K108" s="183">
        <v>-7.7412187431679103E-3</v>
      </c>
      <c r="L108" s="183">
        <v>-8.5104318557922276E-3</v>
      </c>
      <c r="M108" s="183">
        <v>-9.244899737963351E-3</v>
      </c>
      <c r="N108" s="183">
        <v>-9.9453056838891968E-3</v>
      </c>
      <c r="O108" s="183">
        <v>-1.0650170471211341E-2</v>
      </c>
      <c r="P108" s="183">
        <v>-1.1316842397216365E-2</v>
      </c>
      <c r="Q108" s="183">
        <v>-1.2002846406591293E-2</v>
      </c>
      <c r="R108" s="183">
        <v>-1.2607931637972775E-2</v>
      </c>
      <c r="S108" s="183">
        <v>-1.3205867089709548E-2</v>
      </c>
      <c r="T108" s="183">
        <v>-1.37694169355978E-2</v>
      </c>
      <c r="U108" s="183">
        <v>-1.424425590091024E-2</v>
      </c>
      <c r="V108" s="183">
        <v>-1.465728587463954E-2</v>
      </c>
      <c r="W108" s="183">
        <v>-1.5021571008822773E-2</v>
      </c>
      <c r="X108" s="183">
        <v>-1.5475102763856635E-2</v>
      </c>
      <c r="Y108" s="183">
        <v>-1.58976543794008E-2</v>
      </c>
      <c r="Z108" s="183">
        <v>-1.628665162787498E-2</v>
      </c>
      <c r="AA108" s="183">
        <v>-1.65903640837596E-2</v>
      </c>
      <c r="AB108" s="183">
        <v>-1.6901491102274173E-2</v>
      </c>
      <c r="AC108" s="183">
        <v>-1.7218634933659688E-2</v>
      </c>
      <c r="AD108" s="183">
        <v>-1.7554469319531071E-2</v>
      </c>
      <c r="AE108" s="183">
        <v>-1.788548545645309E-2</v>
      </c>
      <c r="AF108" s="183">
        <v>-1.8239462387586114E-2</v>
      </c>
      <c r="AG108" s="183">
        <v>-1.869318061567822E-2</v>
      </c>
      <c r="AH108" s="183">
        <v>-1.9153217851234347E-2</v>
      </c>
      <c r="AI108" s="183">
        <v>-1.9536870624611083E-2</v>
      </c>
      <c r="AJ108" s="183">
        <v>-1.988126304765965E-2</v>
      </c>
      <c r="AK108" s="183">
        <v>-2.0235258241023804E-2</v>
      </c>
      <c r="AL108" s="183">
        <v>-2.063393567875757E-2</v>
      </c>
      <c r="AM108" s="183">
        <v>-2.1062150882903738E-2</v>
      </c>
      <c r="AN108" s="183">
        <v>-2.1591521396251839E-2</v>
      </c>
      <c r="AO108" s="183">
        <v>-2.2124234195093975E-2</v>
      </c>
      <c r="AP108" s="183">
        <v>-2.2638784172384019E-2</v>
      </c>
      <c r="AQ108" s="183">
        <v>-2.3138693760614386E-2</v>
      </c>
      <c r="AR108" s="183">
        <v>-2.3689664080955929E-2</v>
      </c>
      <c r="AS108" s="183">
        <v>-2.4241159409208832E-2</v>
      </c>
      <c r="AT108" s="183">
        <v>-2.4758824451838482E-2</v>
      </c>
      <c r="AU108" s="183">
        <v>-2.5222381220832382E-2</v>
      </c>
      <c r="AV108" s="183">
        <v>-2.5622172308401858E-2</v>
      </c>
      <c r="AW108" s="183">
        <v>-2.6019368846993102E-2</v>
      </c>
      <c r="AX108" s="183">
        <v>-2.6282557293632221E-2</v>
      </c>
      <c r="AY108" s="184">
        <v>-2.6372844700065595E-2</v>
      </c>
      <c r="BD108" s="142"/>
    </row>
    <row r="109" spans="1:56" ht="15" customHeight="1">
      <c r="B109" s="23"/>
      <c r="BD109" s="142"/>
    </row>
    <row r="110" spans="1:56" ht="15" hidden="1" customHeight="1" thickBot="1">
      <c r="B110" s="107" t="s">
        <v>327</v>
      </c>
      <c r="C110" s="106"/>
      <c r="D110" s="106"/>
      <c r="E110" s="111">
        <v>2014</v>
      </c>
      <c r="F110" s="112">
        <v>2015</v>
      </c>
      <c r="G110" s="112">
        <v>2016</v>
      </c>
      <c r="H110" s="112">
        <v>2017</v>
      </c>
      <c r="I110" s="112">
        <v>2018</v>
      </c>
      <c r="J110" s="112">
        <v>2019</v>
      </c>
      <c r="K110" s="112">
        <v>2020</v>
      </c>
      <c r="L110" s="113">
        <v>2021</v>
      </c>
      <c r="BD110" s="142"/>
    </row>
    <row r="111" spans="1:56" ht="15" hidden="1" customHeight="1">
      <c r="B111" s="108" t="s">
        <v>328</v>
      </c>
      <c r="E111" s="114">
        <v>6.3999999999999987E-2</v>
      </c>
      <c r="F111" s="115">
        <v>6.3172003136368504E-2</v>
      </c>
      <c r="G111" s="115">
        <v>6.2507776761620171E-2</v>
      </c>
      <c r="H111" s="115">
        <v>6.1905066654212734E-2</v>
      </c>
      <c r="I111" s="115">
        <v>6.188620650317822E-2</v>
      </c>
      <c r="J111" s="115">
        <v>6.1886396380165139E-2</v>
      </c>
      <c r="K111" s="115">
        <v>6.1902291664986495E-2</v>
      </c>
      <c r="L111" s="116">
        <v>6.1907158569370985E-2</v>
      </c>
      <c r="BD111" s="142"/>
    </row>
    <row r="112" spans="1:56" ht="15" hidden="1" customHeight="1">
      <c r="B112" s="109" t="s">
        <v>329</v>
      </c>
      <c r="E112" s="117">
        <v>6.4970814403740737E-2</v>
      </c>
      <c r="F112" s="118">
        <v>6.5262103048525505E-2</v>
      </c>
      <c r="G112" s="118">
        <v>6.5570347926121569E-2</v>
      </c>
      <c r="H112" s="118">
        <v>6.5896006562192383E-2</v>
      </c>
      <c r="I112" s="118">
        <v>6.621420305916613E-2</v>
      </c>
      <c r="J112" s="118">
        <v>6.654395140738581E-2</v>
      </c>
      <c r="K112" s="118">
        <v>6.6862271502700008E-2</v>
      </c>
      <c r="L112" s="119">
        <v>6.718271950910111E-2</v>
      </c>
      <c r="BD112" s="142"/>
    </row>
    <row r="113" spans="2:56" ht="15" hidden="1" customHeight="1">
      <c r="B113" s="109" t="s">
        <v>318</v>
      </c>
      <c r="E113" s="117">
        <v>6.4812768113612432E-2</v>
      </c>
      <c r="F113" s="118">
        <v>6.513500779639074E-2</v>
      </c>
      <c r="G113" s="118">
        <v>6.5480013502276307E-2</v>
      </c>
      <c r="H113" s="118">
        <v>6.5805515083637536E-2</v>
      </c>
      <c r="I113" s="118">
        <v>6.6068161065771028E-2</v>
      </c>
      <c r="J113" s="118">
        <v>6.6363797537028091E-2</v>
      </c>
      <c r="K113" s="118">
        <v>6.6679446474395901E-2</v>
      </c>
      <c r="L113" s="119">
        <v>6.7050833362717166E-2</v>
      </c>
      <c r="BD113" s="142"/>
    </row>
    <row r="114" spans="2:56" ht="15" hidden="1" customHeight="1">
      <c r="B114" s="109" t="s">
        <v>319</v>
      </c>
      <c r="E114" s="117">
        <v>6.4923521569561521E-2</v>
      </c>
      <c r="F114" s="118">
        <v>6.5383756950842642E-2</v>
      </c>
      <c r="G114" s="118">
        <v>6.5876273173214275E-2</v>
      </c>
      <c r="H114" s="118">
        <v>6.6358691085298377E-2</v>
      </c>
      <c r="I114" s="118">
        <v>6.6765020254042629E-2</v>
      </c>
      <c r="J114" s="118">
        <v>6.7200805471121602E-2</v>
      </c>
      <c r="K114" s="118">
        <v>6.7652532315561745E-2</v>
      </c>
      <c r="L114" s="119">
        <v>6.8153620468708279E-2</v>
      </c>
      <c r="BD114" s="142"/>
    </row>
    <row r="115" spans="2:56" ht="15" hidden="1" customHeight="1">
      <c r="B115" s="109" t="s">
        <v>320</v>
      </c>
      <c r="E115" s="117">
        <v>6.5145028481459769E-2</v>
      </c>
      <c r="F115" s="118">
        <v>6.5882989934362757E-2</v>
      </c>
      <c r="G115" s="118">
        <v>6.6674656107154742E-2</v>
      </c>
      <c r="H115" s="118">
        <v>6.7477851759330645E-2</v>
      </c>
      <c r="I115" s="118">
        <v>6.8180368689299622E-2</v>
      </c>
      <c r="J115" s="118">
        <v>6.8907201419406844E-2</v>
      </c>
      <c r="K115" s="118">
        <v>6.9643510408154405E-2</v>
      </c>
      <c r="L115" s="119">
        <v>7.0417590425163212E-2</v>
      </c>
      <c r="BD115" s="142"/>
    </row>
    <row r="116" spans="2:56" ht="15" hidden="1" customHeight="1">
      <c r="B116" s="109" t="s">
        <v>330</v>
      </c>
      <c r="E116" s="117">
        <v>-9.7081440374074957E-4</v>
      </c>
      <c r="F116" s="118">
        <v>-2.0900999121570007E-3</v>
      </c>
      <c r="G116" s="118">
        <v>-3.0625711645013987E-3</v>
      </c>
      <c r="H116" s="118">
        <v>-3.9909399079796487E-3</v>
      </c>
      <c r="I116" s="118">
        <v>-4.3279965559879091E-3</v>
      </c>
      <c r="J116" s="118">
        <v>-4.6575550272206709E-3</v>
      </c>
      <c r="K116" s="118">
        <v>-4.9599798377135129E-3</v>
      </c>
      <c r="L116" s="119">
        <v>-5.2755609397301256E-3</v>
      </c>
      <c r="BD116" s="142"/>
    </row>
    <row r="117" spans="2:56" ht="15" hidden="1" customHeight="1">
      <c r="B117" s="109" t="s">
        <v>322</v>
      </c>
      <c r="E117" s="117">
        <v>-8.1276811361244428E-4</v>
      </c>
      <c r="F117" s="118">
        <v>-1.9630046600222356E-3</v>
      </c>
      <c r="G117" s="118">
        <v>-2.9722367406561367E-3</v>
      </c>
      <c r="H117" s="118">
        <v>-3.9004484294248021E-3</v>
      </c>
      <c r="I117" s="118">
        <v>-4.1819545625928073E-3</v>
      </c>
      <c r="J117" s="118">
        <v>-4.4774011568629521E-3</v>
      </c>
      <c r="K117" s="118">
        <v>-4.7771548094094063E-3</v>
      </c>
      <c r="L117" s="119">
        <v>-5.1436747933461813E-3</v>
      </c>
      <c r="BD117" s="142"/>
    </row>
    <row r="118" spans="2:56" ht="15" hidden="1" customHeight="1">
      <c r="B118" s="109" t="s">
        <v>323</v>
      </c>
      <c r="E118" s="117">
        <v>-9.2352156956153342E-4</v>
      </c>
      <c r="F118" s="118">
        <v>-2.2117538144741378E-3</v>
      </c>
      <c r="G118" s="118">
        <v>-3.3684964115941046E-3</v>
      </c>
      <c r="H118" s="118">
        <v>-4.4536244310856427E-3</v>
      </c>
      <c r="I118" s="118">
        <v>-4.878813750864408E-3</v>
      </c>
      <c r="J118" s="118">
        <v>-5.3144090909564637E-3</v>
      </c>
      <c r="K118" s="118">
        <v>-5.7502406505752501E-3</v>
      </c>
      <c r="L118" s="119">
        <v>-6.2464618993372939E-3</v>
      </c>
      <c r="BD118" s="142"/>
    </row>
    <row r="119" spans="2:56" ht="15" hidden="1" customHeight="1" thickBot="1">
      <c r="B119" s="110" t="s">
        <v>324</v>
      </c>
      <c r="E119" s="120">
        <v>-1.1450284814597811E-3</v>
      </c>
      <c r="F119" s="121">
        <v>-2.7109867979942526E-3</v>
      </c>
      <c r="G119" s="121">
        <v>-4.1668793455345715E-3</v>
      </c>
      <c r="H119" s="121">
        <v>-5.5727851051179111E-3</v>
      </c>
      <c r="I119" s="121">
        <v>-6.294162186121402E-3</v>
      </c>
      <c r="J119" s="121">
        <v>-7.0208050392417051E-3</v>
      </c>
      <c r="K119" s="121">
        <v>-7.7412187431679103E-3</v>
      </c>
      <c r="L119" s="122">
        <v>-8.5104318557922276E-3</v>
      </c>
      <c r="BD119" s="142"/>
    </row>
    <row r="120" spans="2:56" ht="15" hidden="1" customHeight="1" thickBot="1">
      <c r="B120" s="107" t="s">
        <v>327</v>
      </c>
      <c r="E120" s="111">
        <v>2022</v>
      </c>
      <c r="F120" s="112">
        <v>2023</v>
      </c>
      <c r="G120" s="112">
        <v>2024</v>
      </c>
      <c r="H120" s="112">
        <v>2025</v>
      </c>
      <c r="I120" s="112">
        <v>2026</v>
      </c>
      <c r="J120" s="112">
        <v>2027</v>
      </c>
      <c r="K120" s="112">
        <v>2028</v>
      </c>
      <c r="L120" s="113">
        <v>2029</v>
      </c>
      <c r="BD120" s="142"/>
    </row>
    <row r="121" spans="2:56" ht="15" hidden="1" customHeight="1">
      <c r="B121" s="108" t="s">
        <v>328</v>
      </c>
      <c r="E121" s="114">
        <v>6.191128136503448E-2</v>
      </c>
      <c r="F121" s="115">
        <v>6.191999849251402E-2</v>
      </c>
      <c r="G121" s="115">
        <v>6.1936824040580943E-2</v>
      </c>
      <c r="H121" s="115">
        <v>6.1963808293526518E-2</v>
      </c>
      <c r="I121" s="115">
        <v>6.1995139589858889E-2</v>
      </c>
      <c r="J121" s="115">
        <v>6.2015600967741273E-2</v>
      </c>
      <c r="K121" s="115">
        <v>6.2019972834917024E-2</v>
      </c>
      <c r="L121" s="116">
        <v>6.2013020658310561E-2</v>
      </c>
      <c r="BD121" s="142"/>
    </row>
    <row r="122" spans="2:56" ht="15" hidden="1" customHeight="1">
      <c r="B122" s="109" t="s">
        <v>329</v>
      </c>
      <c r="E122" s="117">
        <v>6.7523146037723719E-2</v>
      </c>
      <c r="F122" s="118">
        <v>6.7863598750599538E-2</v>
      </c>
      <c r="G122" s="118">
        <v>6.8166238632606013E-2</v>
      </c>
      <c r="H122" s="118">
        <v>6.8532088456871837E-2</v>
      </c>
      <c r="I122" s="118">
        <v>6.8842799587081366E-2</v>
      </c>
      <c r="J122" s="118">
        <v>6.919993583760374E-2</v>
      </c>
      <c r="K122" s="118">
        <v>6.9506961628441735E-2</v>
      </c>
      <c r="L122" s="119">
        <v>6.9802256512052949E-2</v>
      </c>
      <c r="BD122" s="142"/>
    </row>
    <row r="123" spans="2:56" ht="15" hidden="1" customHeight="1">
      <c r="B123" s="109" t="s">
        <v>318</v>
      </c>
      <c r="E123" s="117">
        <v>6.7402897700813869E-2</v>
      </c>
      <c r="F123" s="118">
        <v>6.7738307083532984E-2</v>
      </c>
      <c r="G123" s="118">
        <v>6.809420861257573E-2</v>
      </c>
      <c r="H123" s="118">
        <v>6.8432898930493702E-2</v>
      </c>
      <c r="I123" s="118">
        <v>6.8805805382123997E-2</v>
      </c>
      <c r="J123" s="118">
        <v>6.9114268099979989E-2</v>
      </c>
      <c r="K123" s="118">
        <v>6.9423900170588068E-2</v>
      </c>
      <c r="L123" s="119">
        <v>6.9712519249744614E-2</v>
      </c>
      <c r="BD123" s="142"/>
    </row>
    <row r="124" spans="2:56" ht="15" hidden="1" customHeight="1">
      <c r="B124" s="109" t="s">
        <v>319</v>
      </c>
      <c r="E124" s="117">
        <v>6.8629662215396917E-2</v>
      </c>
      <c r="F124" s="118">
        <v>6.9084472490041085E-2</v>
      </c>
      <c r="G124" s="118">
        <v>6.9556832469415075E-2</v>
      </c>
      <c r="H124" s="118">
        <v>7.0008140477356234E-2</v>
      </c>
      <c r="I124" s="118">
        <v>7.0489999427223643E-2</v>
      </c>
      <c r="J124" s="118">
        <v>7.0898428707884154E-2</v>
      </c>
      <c r="K124" s="118">
        <v>7.1300099865995156E-2</v>
      </c>
      <c r="L124" s="119">
        <v>7.1672788542814808E-2</v>
      </c>
      <c r="BD124" s="142"/>
    </row>
    <row r="125" spans="2:56" ht="15" hidden="1" customHeight="1">
      <c r="B125" s="109" t="s">
        <v>320</v>
      </c>
      <c r="E125" s="117">
        <v>7.1156181102997831E-2</v>
      </c>
      <c r="F125" s="118">
        <v>7.1865304176403216E-2</v>
      </c>
      <c r="G125" s="118">
        <v>7.2586994511792291E-2</v>
      </c>
      <c r="H125" s="118">
        <v>7.3280650690742882E-2</v>
      </c>
      <c r="I125" s="118">
        <v>7.3997985996450175E-2</v>
      </c>
      <c r="J125" s="118">
        <v>7.4623532605714041E-2</v>
      </c>
      <c r="K125" s="118">
        <v>7.5225839924626572E-2</v>
      </c>
      <c r="L125" s="119">
        <v>7.5782437593908361E-2</v>
      </c>
      <c r="BD125" s="142"/>
    </row>
    <row r="126" spans="2:56" ht="15" hidden="1" customHeight="1">
      <c r="B126" s="109" t="s">
        <v>330</v>
      </c>
      <c r="E126" s="117">
        <v>-5.6118646726892388E-3</v>
      </c>
      <c r="F126" s="118">
        <v>-5.9436002580855185E-3</v>
      </c>
      <c r="G126" s="118">
        <v>-6.2294145920250704E-3</v>
      </c>
      <c r="H126" s="118">
        <v>-6.5682801633453192E-3</v>
      </c>
      <c r="I126" s="118">
        <v>-6.8476599972224772E-3</v>
      </c>
      <c r="J126" s="118">
        <v>-7.1843348698624673E-3</v>
      </c>
      <c r="K126" s="118">
        <v>-7.4869887935247112E-3</v>
      </c>
      <c r="L126" s="119">
        <v>-7.7892358537423878E-3</v>
      </c>
      <c r="BD126" s="142"/>
    </row>
    <row r="127" spans="2:56" ht="15" hidden="1" customHeight="1">
      <c r="B127" s="109" t="s">
        <v>322</v>
      </c>
      <c r="E127" s="117">
        <v>-5.4916163357793882E-3</v>
      </c>
      <c r="F127" s="118">
        <v>-5.8183085910189641E-3</v>
      </c>
      <c r="G127" s="118">
        <v>-6.1573845719947867E-3</v>
      </c>
      <c r="H127" s="118">
        <v>-6.4690906369671841E-3</v>
      </c>
      <c r="I127" s="118">
        <v>-6.8106657922651082E-3</v>
      </c>
      <c r="J127" s="118">
        <v>-7.098667132238716E-3</v>
      </c>
      <c r="K127" s="118">
        <v>-7.4039273356710442E-3</v>
      </c>
      <c r="L127" s="119">
        <v>-7.6994985914340536E-3</v>
      </c>
      <c r="BD127" s="142"/>
    </row>
    <row r="128" spans="2:56" ht="15" hidden="1" customHeight="1">
      <c r="B128" s="109" t="s">
        <v>323</v>
      </c>
      <c r="E128" s="117">
        <v>-6.7183808503624362E-3</v>
      </c>
      <c r="F128" s="118">
        <v>-7.1644739975270655E-3</v>
      </c>
      <c r="G128" s="118">
        <v>-7.6200084288341324E-3</v>
      </c>
      <c r="H128" s="118">
        <v>-8.0443321838297166E-3</v>
      </c>
      <c r="I128" s="118">
        <v>-8.4948598373647544E-3</v>
      </c>
      <c r="J128" s="118">
        <v>-8.8828277401428804E-3</v>
      </c>
      <c r="K128" s="118">
        <v>-9.2801270310781322E-3</v>
      </c>
      <c r="L128" s="119">
        <v>-9.6597678845042473E-3</v>
      </c>
      <c r="BD128" s="142"/>
    </row>
    <row r="129" spans="2:56" ht="15" hidden="1" customHeight="1" thickBot="1">
      <c r="B129" s="110" t="s">
        <v>324</v>
      </c>
      <c r="E129" s="120">
        <v>-9.244899737963351E-3</v>
      </c>
      <c r="F129" s="121">
        <v>-9.9453056838891968E-3</v>
      </c>
      <c r="G129" s="121">
        <v>-1.0650170471211348E-2</v>
      </c>
      <c r="H129" s="121">
        <v>-1.1316842397216365E-2</v>
      </c>
      <c r="I129" s="121">
        <v>-1.2002846406591286E-2</v>
      </c>
      <c r="J129" s="121">
        <v>-1.2607931637972768E-2</v>
      </c>
      <c r="K129" s="121">
        <v>-1.3205867089709548E-2</v>
      </c>
      <c r="L129" s="122">
        <v>-1.37694169355978E-2</v>
      </c>
      <c r="BD129" s="142"/>
    </row>
    <row r="130" spans="2:56" ht="15" hidden="1" customHeight="1" thickBot="1">
      <c r="B130" s="107" t="s">
        <v>327</v>
      </c>
      <c r="E130" s="111">
        <v>2030</v>
      </c>
      <c r="F130" s="112">
        <v>2031</v>
      </c>
      <c r="G130" s="112">
        <v>2032</v>
      </c>
      <c r="H130" s="112">
        <v>2033</v>
      </c>
      <c r="I130" s="112">
        <v>2034</v>
      </c>
      <c r="J130" s="112">
        <v>2035</v>
      </c>
      <c r="K130" s="112">
        <v>2036</v>
      </c>
      <c r="L130" s="113">
        <v>2037</v>
      </c>
      <c r="BD130" s="142"/>
    </row>
    <row r="131" spans="2:56" ht="15" hidden="1" customHeight="1">
      <c r="B131" s="108" t="s">
        <v>328</v>
      </c>
      <c r="E131" s="114">
        <v>6.1987095484475924E-2</v>
      </c>
      <c r="F131" s="115">
        <v>6.1923050852613154E-2</v>
      </c>
      <c r="G131" s="115">
        <v>6.1848342875369014E-2</v>
      </c>
      <c r="H131" s="115">
        <v>6.1763919416321936E-2</v>
      </c>
      <c r="I131" s="115">
        <v>6.1671380934623724E-2</v>
      </c>
      <c r="J131" s="115">
        <v>6.1568636350494366E-2</v>
      </c>
      <c r="K131" s="115">
        <v>6.1455328237021697E-2</v>
      </c>
      <c r="L131" s="116">
        <v>6.1335433103888254E-2</v>
      </c>
      <c r="BD131" s="142"/>
    </row>
    <row r="132" spans="2:56" ht="15" hidden="1" customHeight="1">
      <c r="B132" s="109" t="s">
        <v>329</v>
      </c>
      <c r="E132" s="117">
        <v>7.0121815620541039E-2</v>
      </c>
      <c r="F132" s="118">
        <v>7.0404909463587795E-2</v>
      </c>
      <c r="G132" s="118">
        <v>7.0708448342264085E-2</v>
      </c>
      <c r="H132" s="118">
        <v>7.0970399459637415E-2</v>
      </c>
      <c r="I132" s="118">
        <v>7.123945368834006E-2</v>
      </c>
      <c r="J132" s="118">
        <v>7.1514161895674361E-2</v>
      </c>
      <c r="K132" s="118">
        <v>7.1741362622759583E-2</v>
      </c>
      <c r="L132" s="119">
        <v>7.199328487999189E-2</v>
      </c>
      <c r="BD132" s="142"/>
    </row>
    <row r="133" spans="2:56" ht="15" hidden="1" customHeight="1">
      <c r="B133" s="109" t="s">
        <v>318</v>
      </c>
      <c r="E133" s="117">
        <v>6.9926999310349347E-2</v>
      </c>
      <c r="F133" s="118">
        <v>7.0071461400364202E-2</v>
      </c>
      <c r="G133" s="118">
        <v>7.0171388526546238E-2</v>
      </c>
      <c r="H133" s="118">
        <v>7.0351161898368361E-2</v>
      </c>
      <c r="I133" s="118">
        <v>7.0504412128408619E-2</v>
      </c>
      <c r="J133" s="118">
        <v>7.062815194222502E-2</v>
      </c>
      <c r="K133" s="118">
        <v>7.0676345822504344E-2</v>
      </c>
      <c r="L133" s="119">
        <v>7.0733888606855796E-2</v>
      </c>
      <c r="BD133" s="142"/>
    </row>
    <row r="134" spans="2:56" ht="15" hidden="1" customHeight="1">
      <c r="B134" s="109" t="s">
        <v>319</v>
      </c>
      <c r="E134" s="117">
        <v>7.1960606797977833E-2</v>
      </c>
      <c r="F134" s="118">
        <v>7.2168869676389927E-2</v>
      </c>
      <c r="G134" s="118">
        <v>7.2327806393335664E-2</v>
      </c>
      <c r="H134" s="118">
        <v>7.2566501228329347E-2</v>
      </c>
      <c r="I134" s="118">
        <v>7.2774655097521596E-2</v>
      </c>
      <c r="J134" s="118">
        <v>7.2948773454720353E-2</v>
      </c>
      <c r="K134" s="118">
        <v>7.3040897771105909E-2</v>
      </c>
      <c r="L134" s="119">
        <v>7.31397040666215E-2</v>
      </c>
      <c r="BD134" s="142"/>
    </row>
    <row r="135" spans="2:56" ht="15" hidden="1" customHeight="1">
      <c r="B135" s="109" t="s">
        <v>320</v>
      </c>
      <c r="E135" s="117">
        <v>7.6231351385386156E-2</v>
      </c>
      <c r="F135" s="118">
        <v>7.6580336727252687E-2</v>
      </c>
      <c r="G135" s="118">
        <v>7.6869913884191787E-2</v>
      </c>
      <c r="H135" s="118">
        <v>7.7239022180178571E-2</v>
      </c>
      <c r="I135" s="118">
        <v>7.7569035314024523E-2</v>
      </c>
      <c r="J135" s="118">
        <v>7.7855287978369339E-2</v>
      </c>
      <c r="K135" s="118">
        <v>7.804569232078129E-2</v>
      </c>
      <c r="L135" s="119">
        <v>7.823692420616242E-2</v>
      </c>
      <c r="BD135" s="142"/>
    </row>
    <row r="136" spans="2:56" ht="15" hidden="1" customHeight="1">
      <c r="B136" s="109" t="s">
        <v>330</v>
      </c>
      <c r="E136" s="117">
        <v>-8.1347201360651156E-3</v>
      </c>
      <c r="F136" s="118">
        <v>-8.4818586109746408E-3</v>
      </c>
      <c r="G136" s="118">
        <v>-8.8601054668950713E-3</v>
      </c>
      <c r="H136" s="118">
        <v>-9.2064800433154792E-3</v>
      </c>
      <c r="I136" s="118">
        <v>-9.5680727537163363E-3</v>
      </c>
      <c r="J136" s="118">
        <v>-9.9455255451799951E-3</v>
      </c>
      <c r="K136" s="118">
        <v>-1.0286034385737886E-2</v>
      </c>
      <c r="L136" s="119">
        <v>-1.0657851776103636E-2</v>
      </c>
      <c r="BD136" s="142"/>
    </row>
    <row r="137" spans="2:56" ht="15" hidden="1" customHeight="1">
      <c r="B137" s="109" t="s">
        <v>322</v>
      </c>
      <c r="E137" s="117">
        <v>-7.9399038258734234E-3</v>
      </c>
      <c r="F137" s="118">
        <v>-8.1484105477510477E-3</v>
      </c>
      <c r="G137" s="118">
        <v>-8.3230456511772244E-3</v>
      </c>
      <c r="H137" s="118">
        <v>-8.5872424820464255E-3</v>
      </c>
      <c r="I137" s="118">
        <v>-8.833031193784896E-3</v>
      </c>
      <c r="J137" s="118">
        <v>-9.0595155917306547E-3</v>
      </c>
      <c r="K137" s="118">
        <v>-9.2210175854826465E-3</v>
      </c>
      <c r="L137" s="119">
        <v>-9.3984555029675426E-3</v>
      </c>
      <c r="BD137" s="142"/>
    </row>
    <row r="138" spans="2:56" ht="15" hidden="1" customHeight="1">
      <c r="B138" s="109" t="s">
        <v>323</v>
      </c>
      <c r="E138" s="117">
        <v>-9.9735113135019093E-3</v>
      </c>
      <c r="F138" s="118">
        <v>-1.0245818823776773E-2</v>
      </c>
      <c r="G138" s="118">
        <v>-1.047946351796665E-2</v>
      </c>
      <c r="H138" s="118">
        <v>-1.0802581812007411E-2</v>
      </c>
      <c r="I138" s="118">
        <v>-1.1103274162897872E-2</v>
      </c>
      <c r="J138" s="118">
        <v>-1.1380137104225987E-2</v>
      </c>
      <c r="K138" s="118">
        <v>-1.1585569534084211E-2</v>
      </c>
      <c r="L138" s="119">
        <v>-1.1804270962733246E-2</v>
      </c>
      <c r="BD138" s="142"/>
    </row>
    <row r="139" spans="2:56" ht="15" hidden="1" customHeight="1" thickBot="1">
      <c r="B139" s="110" t="s">
        <v>324</v>
      </c>
      <c r="E139" s="120">
        <v>-1.4244255900910233E-2</v>
      </c>
      <c r="F139" s="121">
        <v>-1.4657285874639533E-2</v>
      </c>
      <c r="G139" s="121">
        <v>-1.5021571008822773E-2</v>
      </c>
      <c r="H139" s="121">
        <v>-1.5475102763856635E-2</v>
      </c>
      <c r="I139" s="121">
        <v>-1.58976543794008E-2</v>
      </c>
      <c r="J139" s="121">
        <v>-1.6286651627874973E-2</v>
      </c>
      <c r="K139" s="121">
        <v>-1.6590364083759593E-2</v>
      </c>
      <c r="L139" s="122">
        <v>-1.6901491102274166E-2</v>
      </c>
      <c r="BD139" s="142"/>
    </row>
    <row r="140" spans="2:56" ht="15" hidden="1" customHeight="1" thickBot="1">
      <c r="B140" s="107" t="s">
        <v>327</v>
      </c>
      <c r="E140" s="111">
        <v>2038</v>
      </c>
      <c r="F140" s="112">
        <v>2039</v>
      </c>
      <c r="G140" s="112">
        <v>2040</v>
      </c>
      <c r="H140" s="112">
        <v>2041</v>
      </c>
      <c r="I140" s="112">
        <v>2042</v>
      </c>
      <c r="J140" s="112">
        <v>2043</v>
      </c>
      <c r="K140" s="112">
        <v>2044</v>
      </c>
      <c r="L140" s="113">
        <v>2045</v>
      </c>
      <c r="BD140" s="142"/>
    </row>
    <row r="141" spans="2:56" ht="15" hidden="1" customHeight="1">
      <c r="B141" s="108" t="s">
        <v>328</v>
      </c>
      <c r="E141" s="114">
        <v>6.1213686217203411E-2</v>
      </c>
      <c r="F141" s="115">
        <v>6.1090706071456474E-2</v>
      </c>
      <c r="G141" s="115">
        <v>6.0966156854558182E-2</v>
      </c>
      <c r="H141" s="115">
        <v>6.0837862581534466E-2</v>
      </c>
      <c r="I141" s="115">
        <v>6.070830926733102E-2</v>
      </c>
      <c r="J141" s="115">
        <v>6.0578433194095671E-2</v>
      </c>
      <c r="K141" s="115">
        <v>6.0448154171014491E-2</v>
      </c>
      <c r="L141" s="116">
        <v>6.0317703065725509E-2</v>
      </c>
      <c r="BD141" s="142"/>
    </row>
    <row r="142" spans="2:56" ht="15" hidden="1" customHeight="1">
      <c r="B142" s="109" t="s">
        <v>329</v>
      </c>
      <c r="E142" s="117">
        <v>7.2265160990559463E-2</v>
      </c>
      <c r="F142" s="118">
        <v>7.2517736471678015E-2</v>
      </c>
      <c r="G142" s="118">
        <v>7.275731437175971E-2</v>
      </c>
      <c r="H142" s="118">
        <v>7.3008545402593161E-2</v>
      </c>
      <c r="I142" s="118">
        <v>7.3243770998606114E-2</v>
      </c>
      <c r="J142" s="118">
        <v>7.3510460491538657E-2</v>
      </c>
      <c r="K142" s="118">
        <v>7.3739274591294326E-2</v>
      </c>
      <c r="L142" s="119">
        <v>7.4009083395824349E-2</v>
      </c>
      <c r="BD142" s="142"/>
    </row>
    <row r="143" spans="2:56" ht="15" hidden="1" customHeight="1">
      <c r="B143" s="109" t="s">
        <v>318</v>
      </c>
      <c r="E143" s="117">
        <v>7.0802256073320122E-2</v>
      </c>
      <c r="F143" s="118">
        <v>7.0892811770795913E-2</v>
      </c>
      <c r="G143" s="118">
        <v>7.0984136727525821E-2</v>
      </c>
      <c r="H143" s="118">
        <v>7.1100573008695211E-2</v>
      </c>
      <c r="I143" s="118">
        <v>7.1310698821540633E-2</v>
      </c>
      <c r="J143" s="118">
        <v>7.153233266954831E-2</v>
      </c>
      <c r="K143" s="118">
        <v>7.1692655282067308E-2</v>
      </c>
      <c r="L143" s="119">
        <v>7.1824025003632774E-2</v>
      </c>
      <c r="BD143" s="142"/>
    </row>
    <row r="144" spans="2:56" ht="15" hidden="1" customHeight="1">
      <c r="B144" s="109" t="s">
        <v>319</v>
      </c>
      <c r="E144" s="117">
        <v>7.3247255297853989E-2</v>
      </c>
      <c r="F144" s="118">
        <v>7.3375536511227482E-2</v>
      </c>
      <c r="G144" s="118">
        <v>7.3502354724519534E-2</v>
      </c>
      <c r="H144" s="118">
        <v>7.365249008906298E-2</v>
      </c>
      <c r="I144" s="118">
        <v>7.3897929800378112E-2</v>
      </c>
      <c r="J144" s="118">
        <v>7.4153190602462976E-2</v>
      </c>
      <c r="K144" s="118">
        <v>7.4342271976751875E-2</v>
      </c>
      <c r="L144" s="119">
        <v>7.4499126937109833E-2</v>
      </c>
      <c r="BD144" s="142"/>
    </row>
    <row r="145" spans="2:12" ht="15" hidden="1" customHeight="1">
      <c r="B145" s="109" t="s">
        <v>320</v>
      </c>
      <c r="E145" s="117">
        <v>7.8432321150863099E-2</v>
      </c>
      <c r="F145" s="118">
        <v>7.8645175390987546E-2</v>
      </c>
      <c r="G145" s="118">
        <v>7.8851642311011272E-2</v>
      </c>
      <c r="H145" s="118">
        <v>7.907732496912058E-2</v>
      </c>
      <c r="I145" s="118">
        <v>7.9401489883009241E-2</v>
      </c>
      <c r="J145" s="118">
        <v>7.9731651045330018E-2</v>
      </c>
      <c r="K145" s="118">
        <v>7.9985024795625581E-2</v>
      </c>
      <c r="L145" s="119">
        <v>8.0198966113385159E-2</v>
      </c>
    </row>
    <row r="146" spans="2:12" ht="15" hidden="1" customHeight="1">
      <c r="B146" s="109" t="s">
        <v>330</v>
      </c>
      <c r="E146" s="117">
        <v>-1.1051474773356051E-2</v>
      </c>
      <c r="F146" s="118">
        <v>-1.1427030400221541E-2</v>
      </c>
      <c r="G146" s="118">
        <v>-1.1791157517201528E-2</v>
      </c>
      <c r="H146" s="118">
        <v>-1.2170682821058695E-2</v>
      </c>
      <c r="I146" s="118">
        <v>-1.2535461731275094E-2</v>
      </c>
      <c r="J146" s="118">
        <v>-1.2932027297442986E-2</v>
      </c>
      <c r="K146" s="118">
        <v>-1.3291120420279835E-2</v>
      </c>
      <c r="L146" s="119">
        <v>-1.369138033009884E-2</v>
      </c>
    </row>
    <row r="147" spans="2:12" ht="15" hidden="1" customHeight="1">
      <c r="B147" s="109" t="s">
        <v>322</v>
      </c>
      <c r="E147" s="117">
        <v>-9.5885698561167104E-3</v>
      </c>
      <c r="F147" s="118">
        <v>-9.802105699339439E-3</v>
      </c>
      <c r="G147" s="118">
        <v>-1.0017979872967639E-2</v>
      </c>
      <c r="H147" s="118">
        <v>-1.0262710427160746E-2</v>
      </c>
      <c r="I147" s="118">
        <v>-1.0602389554209612E-2</v>
      </c>
      <c r="J147" s="118">
        <v>-1.0953899475452639E-2</v>
      </c>
      <c r="K147" s="118">
        <v>-1.1244501111052817E-2</v>
      </c>
      <c r="L147" s="119">
        <v>-1.1506321937907266E-2</v>
      </c>
    </row>
    <row r="148" spans="2:12" ht="15" hidden="1" customHeight="1">
      <c r="B148" s="109" t="s">
        <v>323</v>
      </c>
      <c r="E148" s="117">
        <v>-1.2033569080650577E-2</v>
      </c>
      <c r="F148" s="118">
        <v>-1.2284830439771008E-2</v>
      </c>
      <c r="G148" s="118">
        <v>-1.2536197869961352E-2</v>
      </c>
      <c r="H148" s="118">
        <v>-1.2814627507528514E-2</v>
      </c>
      <c r="I148" s="118">
        <v>-1.3189620533047092E-2</v>
      </c>
      <c r="J148" s="118">
        <v>-1.3574757408367305E-2</v>
      </c>
      <c r="K148" s="118">
        <v>-1.3894117805737384E-2</v>
      </c>
      <c r="L148" s="119">
        <v>-1.4181423871384324E-2</v>
      </c>
    </row>
    <row r="149" spans="2:12" ht="15" hidden="1" customHeight="1" thickBot="1">
      <c r="B149" s="110" t="s">
        <v>324</v>
      </c>
      <c r="E149" s="120">
        <v>-1.7218634933659688E-2</v>
      </c>
      <c r="F149" s="121">
        <v>-1.7554469319531071E-2</v>
      </c>
      <c r="G149" s="121">
        <v>-1.788548545645309E-2</v>
      </c>
      <c r="H149" s="121">
        <v>-1.8239462387586114E-2</v>
      </c>
      <c r="I149" s="121">
        <v>-1.869318061567822E-2</v>
      </c>
      <c r="J149" s="121">
        <v>-1.9153217851234347E-2</v>
      </c>
      <c r="K149" s="121">
        <v>-1.953687062461109E-2</v>
      </c>
      <c r="L149" s="122">
        <v>-1.988126304765965E-2</v>
      </c>
    </row>
    <row r="150" spans="2:12" ht="15" hidden="1" customHeight="1" thickBot="1">
      <c r="B150" s="107" t="s">
        <v>327</v>
      </c>
      <c r="E150" s="111">
        <v>2046</v>
      </c>
      <c r="F150" s="112">
        <v>2047</v>
      </c>
      <c r="G150" s="112">
        <v>2048</v>
      </c>
      <c r="H150" s="112">
        <v>2049</v>
      </c>
      <c r="I150" s="112">
        <v>2050</v>
      </c>
      <c r="J150" s="112">
        <v>2051</v>
      </c>
      <c r="K150" s="112">
        <v>2052</v>
      </c>
      <c r="L150" s="113">
        <v>2053</v>
      </c>
    </row>
    <row r="151" spans="2:12" ht="15" hidden="1" customHeight="1">
      <c r="B151" s="108" t="s">
        <v>328</v>
      </c>
      <c r="E151" s="114">
        <v>6.0185507627765089E-2</v>
      </c>
      <c r="F151" s="115">
        <v>6.0054350585137806E-2</v>
      </c>
      <c r="G151" s="115">
        <v>5.9926330808094022E-2</v>
      </c>
      <c r="H151" s="115">
        <v>5.9804096290426337E-2</v>
      </c>
      <c r="I151" s="115">
        <v>5.9687546595977282E-2</v>
      </c>
      <c r="J151" s="115">
        <v>5.9576402243054383E-2</v>
      </c>
      <c r="K151" s="115">
        <v>5.9470200813507686E-2</v>
      </c>
      <c r="L151" s="116">
        <v>5.9370324580431809E-2</v>
      </c>
    </row>
    <row r="152" spans="2:12" ht="15" hidden="1" customHeight="1">
      <c r="B152" s="109" t="s">
        <v>329</v>
      </c>
      <c r="E152" s="117">
        <v>7.4205095672798899E-2</v>
      </c>
      <c r="F152" s="118">
        <v>7.4404873127907473E-2</v>
      </c>
      <c r="G152" s="118">
        <v>7.4652622396589749E-2</v>
      </c>
      <c r="H152" s="118">
        <v>7.4874055244952983E-2</v>
      </c>
      <c r="I152" s="118">
        <v>7.5040049626885222E-2</v>
      </c>
      <c r="J152" s="118">
        <v>7.5263452467413269E-2</v>
      </c>
      <c r="K152" s="118">
        <v>7.5471532569428137E-2</v>
      </c>
      <c r="L152" s="119">
        <v>7.5628276119976759E-2</v>
      </c>
    </row>
    <row r="153" spans="2:12" ht="15" hidden="1" customHeight="1">
      <c r="B153" s="109" t="s">
        <v>318</v>
      </c>
      <c r="E153" s="117">
        <v>7.1967863885012723E-2</v>
      </c>
      <c r="F153" s="118">
        <v>7.2156652845816655E-2</v>
      </c>
      <c r="G153" s="118">
        <v>7.2378247823548375E-2</v>
      </c>
      <c r="H153" s="118">
        <v>7.2696887286235551E-2</v>
      </c>
      <c r="I153" s="118">
        <v>7.3026825971291551E-2</v>
      </c>
      <c r="J153" s="118">
        <v>7.3348948105999429E-2</v>
      </c>
      <c r="K153" s="118">
        <v>7.366584259542186E-2</v>
      </c>
      <c r="L153" s="119">
        <v>7.4035925368451397E-2</v>
      </c>
    </row>
    <row r="154" spans="2:12" ht="15" hidden="1" customHeight="1">
      <c r="B154" s="109" t="s">
        <v>319</v>
      </c>
      <c r="E154" s="117">
        <v>7.4667055556468062E-2</v>
      </c>
      <c r="F154" s="118">
        <v>7.4880249616453051E-2</v>
      </c>
      <c r="G154" s="118">
        <v>7.5126268239022367E-2</v>
      </c>
      <c r="H154" s="118">
        <v>7.5472540600176483E-2</v>
      </c>
      <c r="I154" s="118">
        <v>7.582943772951678E-2</v>
      </c>
      <c r="J154" s="118">
        <v>7.6176992490550849E-2</v>
      </c>
      <c r="K154" s="118">
        <v>7.6517943947919317E-2</v>
      </c>
      <c r="L154" s="119">
        <v>7.6913471132367295E-2</v>
      </c>
    </row>
    <row r="155" spans="2:12" ht="15" hidden="1" customHeight="1">
      <c r="B155" s="109" t="s">
        <v>320</v>
      </c>
      <c r="E155" s="117">
        <v>8.0420765868788893E-2</v>
      </c>
      <c r="F155" s="118">
        <v>8.0688286263895376E-2</v>
      </c>
      <c r="G155" s="118">
        <v>8.098848169099776E-2</v>
      </c>
      <c r="H155" s="118">
        <v>8.1395617686678176E-2</v>
      </c>
      <c r="I155" s="118">
        <v>8.1811780791071265E-2</v>
      </c>
      <c r="J155" s="118">
        <v>8.2215186415438402E-2</v>
      </c>
      <c r="K155" s="118">
        <v>8.2608894574122071E-2</v>
      </c>
      <c r="L155" s="119">
        <v>8.3059988661387738E-2</v>
      </c>
    </row>
    <row r="156" spans="2:12" ht="15" hidden="1" customHeight="1">
      <c r="B156" s="109" t="s">
        <v>330</v>
      </c>
      <c r="E156" s="117">
        <v>-1.401958804503381E-2</v>
      </c>
      <c r="F156" s="118">
        <v>-1.4350522542769667E-2</v>
      </c>
      <c r="G156" s="118">
        <v>-1.4726291588495727E-2</v>
      </c>
      <c r="H156" s="118">
        <v>-1.5069958954526647E-2</v>
      </c>
      <c r="I156" s="118">
        <v>-1.5352503030907939E-2</v>
      </c>
      <c r="J156" s="118">
        <v>-1.5687050224358887E-2</v>
      </c>
      <c r="K156" s="118">
        <v>-1.6001331755920452E-2</v>
      </c>
      <c r="L156" s="119">
        <v>-1.625795153954495E-2</v>
      </c>
    </row>
    <row r="157" spans="2:12" ht="15" hidden="1" customHeight="1">
      <c r="B157" s="109" t="s">
        <v>322</v>
      </c>
      <c r="E157" s="117">
        <v>-1.1782356257247634E-2</v>
      </c>
      <c r="F157" s="118">
        <v>-1.2102302260678849E-2</v>
      </c>
      <c r="G157" s="118">
        <v>-1.2451917015454353E-2</v>
      </c>
      <c r="H157" s="118">
        <v>-1.2892790995809214E-2</v>
      </c>
      <c r="I157" s="118">
        <v>-1.3339279375314268E-2</v>
      </c>
      <c r="J157" s="118">
        <v>-1.3772545862945046E-2</v>
      </c>
      <c r="K157" s="118">
        <v>-1.4195641781914174E-2</v>
      </c>
      <c r="L157" s="119">
        <v>-1.4665600788019588E-2</v>
      </c>
    </row>
    <row r="158" spans="2:12" ht="15" hidden="1" customHeight="1">
      <c r="B158" s="109" t="s">
        <v>323</v>
      </c>
      <c r="E158" s="117">
        <v>-1.4481547928702973E-2</v>
      </c>
      <c r="F158" s="118">
        <v>-1.4825899031315246E-2</v>
      </c>
      <c r="G158" s="118">
        <v>-1.5199937430928345E-2</v>
      </c>
      <c r="H158" s="118">
        <v>-1.5668444309750146E-2</v>
      </c>
      <c r="I158" s="118">
        <v>-1.6141891133539497E-2</v>
      </c>
      <c r="J158" s="118">
        <v>-1.6600590247496466E-2</v>
      </c>
      <c r="K158" s="118">
        <v>-1.7047743134411632E-2</v>
      </c>
      <c r="L158" s="119">
        <v>-1.7543146551935486E-2</v>
      </c>
    </row>
    <row r="159" spans="2:12" ht="15" hidden="1" customHeight="1" thickBot="1">
      <c r="B159" s="110" t="s">
        <v>324</v>
      </c>
      <c r="E159" s="120">
        <v>-2.0235258241023804E-2</v>
      </c>
      <c r="F159" s="121">
        <v>-2.063393567875757E-2</v>
      </c>
      <c r="G159" s="121">
        <v>-2.1062150882903738E-2</v>
      </c>
      <c r="H159" s="121">
        <v>-2.1591521396251839E-2</v>
      </c>
      <c r="I159" s="121">
        <v>-2.2124234195093982E-2</v>
      </c>
      <c r="J159" s="121">
        <v>-2.2638784172384019E-2</v>
      </c>
      <c r="K159" s="121">
        <v>-2.3138693760614386E-2</v>
      </c>
      <c r="L159" s="122">
        <v>-2.3689664080955929E-2</v>
      </c>
    </row>
    <row r="160" spans="2:12" ht="15" hidden="1" customHeight="1" thickBot="1">
      <c r="B160" s="107" t="s">
        <v>327</v>
      </c>
      <c r="E160" s="111">
        <v>2054</v>
      </c>
      <c r="F160" s="112">
        <v>2055</v>
      </c>
      <c r="G160" s="112">
        <v>2056</v>
      </c>
      <c r="H160" s="112">
        <v>2057</v>
      </c>
      <c r="I160" s="112">
        <v>2058</v>
      </c>
      <c r="J160" s="112">
        <v>2059</v>
      </c>
      <c r="K160" s="113">
        <v>2060</v>
      </c>
      <c r="L160" s="123"/>
    </row>
    <row r="161" spans="1:51" ht="15" hidden="1" customHeight="1">
      <c r="B161" s="108" t="s">
        <v>328</v>
      </c>
      <c r="E161" s="114">
        <v>5.9279725175977287E-2</v>
      </c>
      <c r="F161" s="115">
        <v>5.9198227462809463E-2</v>
      </c>
      <c r="G161" s="115">
        <v>5.9126348765668829E-2</v>
      </c>
      <c r="H161" s="115">
        <v>5.9063814570192247E-2</v>
      </c>
      <c r="I161" s="115">
        <v>5.9010888028277406E-2</v>
      </c>
      <c r="J161" s="115">
        <v>5.8965657313869976E-2</v>
      </c>
      <c r="K161" s="116">
        <v>5.8929956164093723E-2</v>
      </c>
      <c r="L161" s="123"/>
    </row>
    <row r="162" spans="1:51" ht="15" hidden="1" customHeight="1">
      <c r="B162" s="109" t="s">
        <v>329</v>
      </c>
      <c r="E162" s="117">
        <v>7.5801441585250443E-2</v>
      </c>
      <c r="F162" s="118">
        <v>7.5947297975493502E-2</v>
      </c>
      <c r="G162" s="118">
        <v>7.6076344257842127E-2</v>
      </c>
      <c r="H162" s="118">
        <v>7.6148941882416027E-2</v>
      </c>
      <c r="I162" s="118">
        <v>7.6231246811150857E-2</v>
      </c>
      <c r="J162" s="118">
        <v>7.6301738578038944E-2</v>
      </c>
      <c r="K162" s="119">
        <v>7.6327662152340672E-2</v>
      </c>
      <c r="L162" s="123"/>
    </row>
    <row r="163" spans="1:51" ht="15" hidden="1" customHeight="1">
      <c r="B163" s="109" t="s">
        <v>318</v>
      </c>
      <c r="E163" s="117">
        <v>7.4417386507382194E-2</v>
      </c>
      <c r="F163" s="118">
        <v>7.4780256440164256E-2</v>
      </c>
      <c r="G163" s="118">
        <v>7.5107442940311006E-2</v>
      </c>
      <c r="H163" s="118">
        <v>7.5390444279042762E-2</v>
      </c>
      <c r="I163" s="118">
        <v>7.5682985824920029E-2</v>
      </c>
      <c r="J163" s="118">
        <v>7.5869102520890061E-2</v>
      </c>
      <c r="K163" s="119">
        <v>7.5916668533958051E-2</v>
      </c>
      <c r="L163" s="123"/>
    </row>
    <row r="164" spans="1:51" ht="15" hidden="1" customHeight="1">
      <c r="B164" s="109" t="s">
        <v>319</v>
      </c>
      <c r="E164" s="117">
        <v>7.7319918877766125E-2</v>
      </c>
      <c r="F164" s="118">
        <v>7.7705866594479867E-2</v>
      </c>
      <c r="G164" s="118">
        <v>7.8053374274680482E-2</v>
      </c>
      <c r="H164" s="118">
        <v>7.8353487427860358E-2</v>
      </c>
      <c r="I164" s="118">
        <v>7.8662392212878018E-2</v>
      </c>
      <c r="J164" s="118">
        <v>7.8858594068843324E-2</v>
      </c>
      <c r="K164" s="119">
        <v>7.8908397709384001E-2</v>
      </c>
      <c r="L164" s="123"/>
    </row>
    <row r="165" spans="1:51" ht="15" hidden="1" customHeight="1">
      <c r="B165" s="109" t="s">
        <v>320</v>
      </c>
      <c r="E165" s="117">
        <v>8.3520884585186111E-2</v>
      </c>
      <c r="F165" s="118">
        <v>8.3957051914647945E-2</v>
      </c>
      <c r="G165" s="118">
        <v>8.4348729986501197E-2</v>
      </c>
      <c r="H165" s="118">
        <v>8.4685986878594105E-2</v>
      </c>
      <c r="I165" s="118">
        <v>8.5030256875270507E-2</v>
      </c>
      <c r="J165" s="118">
        <v>8.524821460750219E-2</v>
      </c>
      <c r="K165" s="119">
        <v>8.5302800864159312E-2</v>
      </c>
      <c r="L165" s="123"/>
    </row>
    <row r="166" spans="1:51" ht="15" hidden="1" customHeight="1">
      <c r="B166" s="109" t="s">
        <v>330</v>
      </c>
      <c r="E166" s="117">
        <v>-1.6521716409273156E-2</v>
      </c>
      <c r="F166" s="118">
        <v>-1.6749070512684039E-2</v>
      </c>
      <c r="G166" s="118">
        <v>-1.6949995492173298E-2</v>
      </c>
      <c r="H166" s="118">
        <v>-1.708512731222378E-2</v>
      </c>
      <c r="I166" s="118">
        <v>-1.7220358782873452E-2</v>
      </c>
      <c r="J166" s="118">
        <v>-1.7336081264168968E-2</v>
      </c>
      <c r="K166" s="119">
        <v>-1.7397705988246949E-2</v>
      </c>
      <c r="L166" s="123"/>
    </row>
    <row r="167" spans="1:51" ht="15" hidden="1" customHeight="1">
      <c r="B167" s="109" t="s">
        <v>322</v>
      </c>
      <c r="E167" s="117">
        <v>-1.5137661331404907E-2</v>
      </c>
      <c r="F167" s="118">
        <v>-1.5582028977354792E-2</v>
      </c>
      <c r="G167" s="118">
        <v>-1.5981094174642177E-2</v>
      </c>
      <c r="H167" s="118">
        <v>-1.6326629708850515E-2</v>
      </c>
      <c r="I167" s="118">
        <v>-1.6672097796642624E-2</v>
      </c>
      <c r="J167" s="118">
        <v>-1.6903445207020085E-2</v>
      </c>
      <c r="K167" s="119">
        <v>-1.6986712369864328E-2</v>
      </c>
      <c r="L167" s="123"/>
    </row>
    <row r="168" spans="1:51" ht="15" hidden="1" customHeight="1">
      <c r="B168" s="109" t="s">
        <v>323</v>
      </c>
      <c r="E168" s="117">
        <v>-1.8040193701788838E-2</v>
      </c>
      <c r="F168" s="118">
        <v>-1.8507639131670403E-2</v>
      </c>
      <c r="G168" s="118">
        <v>-1.8927025509011652E-2</v>
      </c>
      <c r="H168" s="118">
        <v>-1.9289672857668111E-2</v>
      </c>
      <c r="I168" s="118">
        <v>-1.9651504184600613E-2</v>
      </c>
      <c r="J168" s="118">
        <v>-1.9892936754973348E-2</v>
      </c>
      <c r="K168" s="119">
        <v>-1.9978441545290278E-2</v>
      </c>
      <c r="L168" s="123"/>
    </row>
    <row r="169" spans="1:51" ht="15" hidden="1" customHeight="1" thickBot="1">
      <c r="B169" s="110" t="s">
        <v>324</v>
      </c>
      <c r="E169" s="120">
        <v>-2.4241159409208825E-2</v>
      </c>
      <c r="F169" s="121">
        <v>-2.4758824451838482E-2</v>
      </c>
      <c r="G169" s="121">
        <v>-2.5222381220832368E-2</v>
      </c>
      <c r="H169" s="121">
        <v>-2.5622172308401858E-2</v>
      </c>
      <c r="I169" s="121">
        <v>-2.6019368846993102E-2</v>
      </c>
      <c r="J169" s="121">
        <v>-2.6282557293632214E-2</v>
      </c>
      <c r="K169" s="122">
        <v>-2.6372844700065588E-2</v>
      </c>
      <c r="L169" s="123"/>
    </row>
    <row r="170" spans="1:51" ht="15" hidden="1" customHeight="1"/>
    <row r="171" spans="1:51" s="106" customFormat="1" ht="15" customHeight="1">
      <c r="A171" s="143"/>
      <c r="B171" s="23" t="s">
        <v>453</v>
      </c>
      <c r="C171" s="337"/>
      <c r="D171" s="337"/>
      <c r="E171" s="163">
        <v>0.14000000000000001</v>
      </c>
      <c r="F171" s="163">
        <v>0.15000000000000002</v>
      </c>
      <c r="G171" s="163">
        <v>0.16000000000000003</v>
      </c>
      <c r="H171" s="163">
        <v>0.16000000000000003</v>
      </c>
      <c r="I171" s="163">
        <v>0.16000000000000003</v>
      </c>
      <c r="J171" s="163">
        <v>0.16000000000000003</v>
      </c>
      <c r="K171" s="163">
        <v>0.17000000000000004</v>
      </c>
      <c r="L171" s="163">
        <v>0.17000000000000004</v>
      </c>
      <c r="M171" s="163">
        <v>0.17000000000000004</v>
      </c>
      <c r="N171" s="163">
        <v>0.17000000000000004</v>
      </c>
      <c r="O171" s="163">
        <v>0.17000000000000004</v>
      </c>
      <c r="P171" s="163">
        <v>0.17000000000000004</v>
      </c>
      <c r="Q171" s="163">
        <v>0.17000000000000004</v>
      </c>
      <c r="R171" s="163">
        <v>0.18000000000000005</v>
      </c>
      <c r="S171" s="163">
        <v>0.19000000000000006</v>
      </c>
      <c r="T171" s="163">
        <v>0.19000000000000006</v>
      </c>
      <c r="U171" s="163">
        <v>0.19000000000000006</v>
      </c>
      <c r="V171" s="163">
        <v>0.19000000000000006</v>
      </c>
      <c r="W171" s="163">
        <v>0.19000000000000006</v>
      </c>
      <c r="X171" s="163">
        <v>0.19000000000000006</v>
      </c>
      <c r="Y171" s="163">
        <v>0.19000000000000006</v>
      </c>
      <c r="Z171" s="163">
        <v>0.19000000000000006</v>
      </c>
      <c r="AA171" s="163">
        <v>0.19000000000000006</v>
      </c>
      <c r="AB171" s="163">
        <v>0.19000000000000006</v>
      </c>
      <c r="AC171" s="163">
        <v>0.19000000000000006</v>
      </c>
      <c r="AD171" s="163">
        <v>0.19000000000000006</v>
      </c>
      <c r="AE171" s="163">
        <v>0.19000000000000006</v>
      </c>
      <c r="AF171" s="163">
        <v>0.19000000000000006</v>
      </c>
      <c r="AG171" s="163">
        <v>0.19000000000000006</v>
      </c>
      <c r="AH171" s="163">
        <v>0.19000000000000006</v>
      </c>
      <c r="AI171" s="163">
        <v>0.20000000000000007</v>
      </c>
      <c r="AJ171" s="163">
        <v>0.21000000000000008</v>
      </c>
      <c r="AK171" s="163">
        <v>0.22000000000000008</v>
      </c>
      <c r="AL171" s="163">
        <v>0.22000000000000008</v>
      </c>
      <c r="AM171" s="163">
        <v>0.22000000000000008</v>
      </c>
      <c r="AN171" s="163">
        <v>0.22000000000000008</v>
      </c>
      <c r="AO171" s="163">
        <v>0.22000000000000008</v>
      </c>
      <c r="AP171" s="163">
        <v>0.22000000000000008</v>
      </c>
      <c r="AQ171" s="163">
        <v>0.22000000000000008</v>
      </c>
      <c r="AR171" s="163">
        <v>0.22000000000000008</v>
      </c>
      <c r="AS171" s="163">
        <v>0.22000000000000008</v>
      </c>
      <c r="AT171" s="163">
        <v>0.22000000000000008</v>
      </c>
      <c r="AU171" s="163">
        <v>0.23000000000000009</v>
      </c>
      <c r="AV171" s="163">
        <v>0.2400000000000001</v>
      </c>
      <c r="AW171" s="163">
        <v>0.25000000000000011</v>
      </c>
      <c r="AX171" s="163">
        <v>0.25000000000000011</v>
      </c>
      <c r="AY171" s="163">
        <v>0.25000000000000011</v>
      </c>
    </row>
    <row r="172" spans="1:51" s="106" customFormat="1" ht="15" customHeight="1">
      <c r="A172" s="143"/>
      <c r="B172" s="23" t="s">
        <v>356</v>
      </c>
      <c r="C172" s="337"/>
      <c r="D172" s="337"/>
      <c r="E172" s="163">
        <v>0.96660000000000001</v>
      </c>
      <c r="F172" s="163">
        <v>0.96160000000000001</v>
      </c>
      <c r="G172" s="163">
        <v>0.95660000000000001</v>
      </c>
      <c r="H172" s="163">
        <v>0.95660000000000001</v>
      </c>
      <c r="I172" s="163">
        <v>0.95660000000000001</v>
      </c>
      <c r="J172" s="163">
        <v>0.95660000000000001</v>
      </c>
      <c r="K172" s="163">
        <v>0.9516</v>
      </c>
      <c r="L172" s="163">
        <v>0.9516</v>
      </c>
      <c r="M172" s="163">
        <v>0.9516</v>
      </c>
      <c r="N172" s="163">
        <v>0.9516</v>
      </c>
      <c r="O172" s="163">
        <v>0.9516</v>
      </c>
      <c r="P172" s="163">
        <v>0.9516</v>
      </c>
      <c r="Q172" s="163">
        <v>0.9516</v>
      </c>
      <c r="R172" s="163">
        <v>0.9466</v>
      </c>
      <c r="S172" s="163">
        <v>0.94159999999999999</v>
      </c>
      <c r="T172" s="163">
        <v>0.94159999999999999</v>
      </c>
      <c r="U172" s="163">
        <v>0.94159999999999999</v>
      </c>
      <c r="V172" s="163">
        <v>0.94159999999999999</v>
      </c>
      <c r="W172" s="163">
        <v>0.94159999999999999</v>
      </c>
      <c r="X172" s="163">
        <v>0.94159999999999999</v>
      </c>
      <c r="Y172" s="163">
        <v>0.94159999999999999</v>
      </c>
      <c r="Z172" s="163">
        <v>0.94159999999999999</v>
      </c>
      <c r="AA172" s="163">
        <v>0.94159999999999999</v>
      </c>
      <c r="AB172" s="163">
        <v>0.94159999999999999</v>
      </c>
      <c r="AC172" s="163">
        <v>0.94159999999999999</v>
      </c>
      <c r="AD172" s="163">
        <v>0.94159999999999999</v>
      </c>
      <c r="AE172" s="163">
        <v>0.94159999999999999</v>
      </c>
      <c r="AF172" s="163">
        <v>0.94159999999999999</v>
      </c>
      <c r="AG172" s="163">
        <v>0.94159999999999999</v>
      </c>
      <c r="AH172" s="163">
        <v>0.94159999999999999</v>
      </c>
      <c r="AI172" s="163">
        <v>0.93659999999999999</v>
      </c>
      <c r="AJ172" s="163">
        <v>0.93159999999999998</v>
      </c>
      <c r="AK172" s="163">
        <v>0.92659999999999998</v>
      </c>
      <c r="AL172" s="163">
        <v>0.92659999999999998</v>
      </c>
      <c r="AM172" s="163">
        <v>0.92659999999999998</v>
      </c>
      <c r="AN172" s="163">
        <v>0.92659999999999998</v>
      </c>
      <c r="AO172" s="163">
        <v>0.92659999999999998</v>
      </c>
      <c r="AP172" s="163">
        <v>0.92659999999999998</v>
      </c>
      <c r="AQ172" s="163">
        <v>0.92659999999999998</v>
      </c>
      <c r="AR172" s="163">
        <v>0.92659999999999998</v>
      </c>
      <c r="AS172" s="163">
        <v>0.92659999999999998</v>
      </c>
      <c r="AT172" s="163">
        <v>0.92659999999999998</v>
      </c>
      <c r="AU172" s="163">
        <v>0.92159999999999997</v>
      </c>
      <c r="AV172" s="163">
        <v>0.91659999999999997</v>
      </c>
      <c r="AW172" s="163">
        <v>0.91159999999999997</v>
      </c>
      <c r="AX172" s="163">
        <v>0.91159999999999997</v>
      </c>
      <c r="AY172" s="163">
        <v>0.91159999999999997</v>
      </c>
    </row>
    <row r="173" spans="1:51" s="106" customFormat="1" ht="15" customHeight="1">
      <c r="A173" s="143"/>
      <c r="B173" s="23" t="s">
        <v>349</v>
      </c>
      <c r="C173" s="337"/>
      <c r="D173" s="337"/>
      <c r="E173" s="159">
        <v>-9.2352156956153342E-4</v>
      </c>
      <c r="F173" s="159">
        <v>1.9836701261849443E-4</v>
      </c>
      <c r="G173" s="159">
        <v>1.3568056909743359E-3</v>
      </c>
      <c r="H173" s="159">
        <v>2.1092540710054841E-4</v>
      </c>
      <c r="I173" s="159">
        <v>-2.1688944351799799E-4</v>
      </c>
      <c r="J173" s="159">
        <v>-6.5129362740319607E-4</v>
      </c>
      <c r="K173" s="159">
        <v>1.2117196268752878E-3</v>
      </c>
      <c r="L173" s="159">
        <v>7.1879756460500877E-4</v>
      </c>
      <c r="M173" s="159">
        <v>2.5015766259529892E-4</v>
      </c>
      <c r="N173" s="159">
        <v>-1.906489275403378E-4</v>
      </c>
      <c r="O173" s="159">
        <v>-6.3758071266017957E-4</v>
      </c>
      <c r="P173" s="159">
        <v>-1.0498022779575483E-3</v>
      </c>
      <c r="Q173" s="159">
        <v>-1.4868805907327642E-3</v>
      </c>
      <c r="R173" s="159">
        <v>4.223857149317084E-4</v>
      </c>
      <c r="S173" s="159">
        <v>2.2950835518979334E-3</v>
      </c>
      <c r="T173" s="159">
        <v>1.9191699631176812E-3</v>
      </c>
      <c r="U173" s="159">
        <v>1.5997462889201786E-3</v>
      </c>
      <c r="V173" s="159">
        <v>1.305163716840238E-3</v>
      </c>
      <c r="W173" s="159">
        <v>1.0454448184827325E-3</v>
      </c>
      <c r="X173" s="159">
        <v>6.9248122142229196E-4</v>
      </c>
      <c r="Y173" s="159">
        <v>3.579880401230473E-4</v>
      </c>
      <c r="Z173" s="159">
        <v>4.1859334812488491E-5</v>
      </c>
      <c r="AA173" s="159">
        <v>-2.0859824612017019E-4</v>
      </c>
      <c r="AB173" s="159">
        <v>-4.7669248147157173E-4</v>
      </c>
      <c r="AC173" s="159">
        <v>-7.5791912703687681E-4</v>
      </c>
      <c r="AD173" s="159">
        <v>-1.063342387520802E-3</v>
      </c>
      <c r="AE173" s="159">
        <v>-1.3709066545013748E-3</v>
      </c>
      <c r="AF173" s="159">
        <v>-1.7083698506321909E-3</v>
      </c>
      <c r="AG173" s="159">
        <v>-2.1439422310745998E-3</v>
      </c>
      <c r="AH173" s="159">
        <v>-2.5905105562463032E-3</v>
      </c>
      <c r="AI173" s="159">
        <v>-8.6278114694558761E-4</v>
      </c>
      <c r="AJ173" s="159">
        <v>8.4768009801215738E-4</v>
      </c>
      <c r="AK173" s="159">
        <v>2.4957706768106852E-3</v>
      </c>
      <c r="AL173" s="159">
        <v>2.0525096767494283E-3</v>
      </c>
      <c r="AM173" s="159">
        <v>1.5819301013485637E-3</v>
      </c>
      <c r="AN173" s="159">
        <v>1.0213561421424794E-3</v>
      </c>
      <c r="AO173" s="159">
        <v>4.6026586761373223E-4</v>
      </c>
      <c r="AP173" s="159">
        <v>-8.1428378254866374E-5</v>
      </c>
      <c r="AQ173" s="159">
        <v>-6.064977414052819E-4</v>
      </c>
      <c r="AR173" s="159">
        <v>-1.173974484301385E-3</v>
      </c>
      <c r="AS173" s="159">
        <v>-1.7350109688119147E-3</v>
      </c>
      <c r="AT173" s="159">
        <v>-2.2584229922382737E-3</v>
      </c>
      <c r="AU173" s="159">
        <v>-8.062815571585058E-4</v>
      </c>
      <c r="AV173" s="159">
        <v>6.7860695372382041E-4</v>
      </c>
      <c r="AW173" s="159">
        <v>2.1438764161952895E-3</v>
      </c>
      <c r="AX173" s="159">
        <v>1.8729558374050159E-3</v>
      </c>
      <c r="AY173" s="159">
        <v>1.7715446858836692E-3</v>
      </c>
    </row>
    <row r="174" spans="1:51" s="106" customFormat="1" ht="15" customHeight="1">
      <c r="A174" s="143"/>
      <c r="B174" s="23" t="s">
        <v>348</v>
      </c>
      <c r="C174" s="337"/>
      <c r="D174" s="337"/>
      <c r="E174" s="159">
        <v>-9.2352156956153342E-4</v>
      </c>
      <c r="F174" s="159">
        <v>-7.2515455694303899E-4</v>
      </c>
      <c r="G174" s="159">
        <v>6.3165113403129691E-4</v>
      </c>
      <c r="H174" s="159">
        <v>8.4257654113184532E-4</v>
      </c>
      <c r="I174" s="159">
        <v>6.2568709761384733E-4</v>
      </c>
      <c r="J174" s="159">
        <v>-2.5606529789348742E-5</v>
      </c>
      <c r="K174" s="159">
        <v>1.186113097085939E-3</v>
      </c>
      <c r="L174" s="159">
        <v>1.9049106616909478E-3</v>
      </c>
      <c r="M174" s="159">
        <v>2.1550683242862467E-3</v>
      </c>
      <c r="N174" s="159">
        <v>1.9644193967459089E-3</v>
      </c>
      <c r="O174" s="159">
        <v>1.3268386840857294E-3</v>
      </c>
      <c r="P174" s="159">
        <v>2.7703640612818103E-4</v>
      </c>
      <c r="Q174" s="159">
        <v>-1.2098441846045832E-3</v>
      </c>
      <c r="R174" s="159">
        <v>-7.8745846967287481E-4</v>
      </c>
      <c r="S174" s="159">
        <v>1.5076250822250586E-3</v>
      </c>
      <c r="T174" s="159">
        <v>3.4267950453427398E-3</v>
      </c>
      <c r="U174" s="159">
        <v>5.0265413342629184E-3</v>
      </c>
      <c r="V174" s="159">
        <v>6.3317050511031564E-3</v>
      </c>
      <c r="W174" s="159">
        <v>7.3771498695858889E-3</v>
      </c>
      <c r="X174" s="159">
        <v>8.0696310910081809E-3</v>
      </c>
      <c r="Y174" s="159">
        <v>8.4276191311312282E-3</v>
      </c>
      <c r="Z174" s="159">
        <v>8.4694784659437167E-3</v>
      </c>
      <c r="AA174" s="159">
        <v>8.2608802198235465E-3</v>
      </c>
      <c r="AB174" s="159">
        <v>7.7841877383519748E-3</v>
      </c>
      <c r="AC174" s="159">
        <v>7.0262686113150979E-3</v>
      </c>
      <c r="AD174" s="159">
        <v>5.9629262237942959E-3</v>
      </c>
      <c r="AE174" s="159">
        <v>4.5920195692929211E-3</v>
      </c>
      <c r="AF174" s="159">
        <v>2.8836497186607302E-3</v>
      </c>
      <c r="AG174" s="159">
        <v>7.3970748758613036E-4</v>
      </c>
      <c r="AH174" s="159">
        <v>-1.8508030686601729E-3</v>
      </c>
      <c r="AI174" s="159">
        <v>-2.7135842156057605E-3</v>
      </c>
      <c r="AJ174" s="159">
        <v>-1.8659041175936031E-3</v>
      </c>
      <c r="AK174" s="159">
        <v>6.2986655921708212E-4</v>
      </c>
      <c r="AL174" s="159">
        <v>2.6823762359665104E-3</v>
      </c>
      <c r="AM174" s="159">
        <v>4.2643063373150741E-3</v>
      </c>
      <c r="AN174" s="159">
        <v>5.2856624794575535E-3</v>
      </c>
      <c r="AO174" s="159">
        <v>5.7459283470712857E-3</v>
      </c>
      <c r="AP174" s="159">
        <v>5.6644999688164194E-3</v>
      </c>
      <c r="AQ174" s="159">
        <v>5.0580022274111375E-3</v>
      </c>
      <c r="AR174" s="159">
        <v>3.8840277431097525E-3</v>
      </c>
      <c r="AS174" s="159">
        <v>2.1490167742978378E-3</v>
      </c>
      <c r="AT174" s="159">
        <v>-1.0940621794043592E-4</v>
      </c>
      <c r="AU174" s="159">
        <v>-9.1568777509894173E-4</v>
      </c>
      <c r="AV174" s="159">
        <v>-2.3708082137512132E-4</v>
      </c>
      <c r="AW174" s="159">
        <v>1.9067955948201681E-3</v>
      </c>
      <c r="AX174" s="159">
        <v>3.7797514322251841E-3</v>
      </c>
      <c r="AY174" s="159">
        <v>5.5512961181088533E-3</v>
      </c>
    </row>
    <row r="175" spans="1:51" s="106" customFormat="1" ht="15" customHeight="1">
      <c r="A175" s="143"/>
      <c r="B175" s="23" t="s">
        <v>454</v>
      </c>
      <c r="C175" s="337"/>
      <c r="D175" s="337"/>
      <c r="E175" s="163">
        <v>0.14000000000000001</v>
      </c>
      <c r="F175" s="163">
        <v>0.15000000000000002</v>
      </c>
      <c r="G175" s="163">
        <v>0.15</v>
      </c>
      <c r="H175" s="163">
        <v>0.16</v>
      </c>
      <c r="I175" s="163">
        <v>0.16</v>
      </c>
      <c r="J175" s="163">
        <v>0.16</v>
      </c>
      <c r="K175" s="163">
        <v>0.17</v>
      </c>
      <c r="L175" s="163">
        <v>0.17</v>
      </c>
      <c r="M175" s="163">
        <v>0.17</v>
      </c>
      <c r="N175" s="163">
        <v>0.17</v>
      </c>
      <c r="O175" s="163">
        <v>0.17</v>
      </c>
      <c r="P175" s="163">
        <v>0.18</v>
      </c>
      <c r="Q175" s="163">
        <v>0.18</v>
      </c>
      <c r="R175" s="163">
        <v>0.18</v>
      </c>
      <c r="S175" s="163">
        <v>0.18</v>
      </c>
      <c r="T175" s="163">
        <v>0.18</v>
      </c>
      <c r="U175" s="163">
        <v>0.18</v>
      </c>
      <c r="V175" s="163">
        <v>0.18</v>
      </c>
      <c r="W175" s="163">
        <v>0.19</v>
      </c>
      <c r="X175" s="163">
        <v>0.19</v>
      </c>
      <c r="Y175" s="163">
        <v>0.19</v>
      </c>
      <c r="Z175" s="163">
        <v>0.19</v>
      </c>
      <c r="AA175" s="163">
        <v>0.19</v>
      </c>
      <c r="AB175" s="163">
        <v>0.19</v>
      </c>
      <c r="AC175" s="163">
        <v>0.19</v>
      </c>
      <c r="AD175" s="163">
        <v>0.2</v>
      </c>
      <c r="AE175" s="163">
        <v>0.2</v>
      </c>
      <c r="AF175" s="163">
        <v>0.2</v>
      </c>
      <c r="AG175" s="163">
        <v>0.2</v>
      </c>
      <c r="AH175" s="163">
        <v>0.2</v>
      </c>
      <c r="AI175" s="163">
        <v>0.2</v>
      </c>
      <c r="AJ175" s="163">
        <v>0.21</v>
      </c>
      <c r="AK175" s="163">
        <v>0.21</v>
      </c>
      <c r="AL175" s="163">
        <v>0.21</v>
      </c>
      <c r="AM175" s="163">
        <v>0.21</v>
      </c>
      <c r="AN175" s="163">
        <v>0.21</v>
      </c>
      <c r="AO175" s="163">
        <v>0.22</v>
      </c>
      <c r="AP175" s="163">
        <v>0.22</v>
      </c>
      <c r="AQ175" s="163">
        <v>0.22</v>
      </c>
      <c r="AR175" s="163">
        <v>0.23</v>
      </c>
      <c r="AS175" s="163">
        <v>0.23</v>
      </c>
      <c r="AT175" s="163">
        <v>0.23</v>
      </c>
      <c r="AU175" s="163">
        <v>0.23</v>
      </c>
      <c r="AV175" s="163">
        <v>0.23</v>
      </c>
      <c r="AW175" s="163">
        <v>0.24</v>
      </c>
      <c r="AX175" s="163">
        <v>0.24</v>
      </c>
      <c r="AY175" s="163">
        <v>0.24</v>
      </c>
    </row>
    <row r="176" spans="1:51" s="106" customFormat="1" ht="15" customHeight="1">
      <c r="A176" s="143"/>
      <c r="B176" s="23" t="s">
        <v>357</v>
      </c>
      <c r="C176" s="337"/>
      <c r="D176" s="337"/>
      <c r="E176" s="163">
        <v>0.96660000000000001</v>
      </c>
      <c r="F176" s="163">
        <v>0.96160000000000001</v>
      </c>
      <c r="G176" s="163">
        <v>0.96160000000000001</v>
      </c>
      <c r="H176" s="163">
        <v>0.95660000000000001</v>
      </c>
      <c r="I176" s="163">
        <v>0.95660000000000001</v>
      </c>
      <c r="J176" s="163">
        <v>0.95660000000000001</v>
      </c>
      <c r="K176" s="163">
        <v>0.9516</v>
      </c>
      <c r="L176" s="163">
        <v>0.9516</v>
      </c>
      <c r="M176" s="163">
        <v>0.9516</v>
      </c>
      <c r="N176" s="163">
        <v>0.9516</v>
      </c>
      <c r="O176" s="163">
        <v>0.9516</v>
      </c>
      <c r="P176" s="163">
        <v>0.9466</v>
      </c>
      <c r="Q176" s="163">
        <v>0.9466</v>
      </c>
      <c r="R176" s="163">
        <v>0.9466</v>
      </c>
      <c r="S176" s="163">
        <v>0.9466</v>
      </c>
      <c r="T176" s="163">
        <v>0.9466</v>
      </c>
      <c r="U176" s="163">
        <v>0.9466</v>
      </c>
      <c r="V176" s="163">
        <v>0.9466</v>
      </c>
      <c r="W176" s="163">
        <v>0.94159999999999999</v>
      </c>
      <c r="X176" s="163">
        <v>0.94159999999999999</v>
      </c>
      <c r="Y176" s="163">
        <v>0.94159999999999999</v>
      </c>
      <c r="Z176" s="163">
        <v>0.94159999999999999</v>
      </c>
      <c r="AA176" s="163">
        <v>0.94159999999999999</v>
      </c>
      <c r="AB176" s="163">
        <v>0.94159999999999999</v>
      </c>
      <c r="AC176" s="163">
        <v>0.94159999999999999</v>
      </c>
      <c r="AD176" s="163">
        <v>0.93659999999999999</v>
      </c>
      <c r="AE176" s="163">
        <v>0.93659999999999999</v>
      </c>
      <c r="AF176" s="163">
        <v>0.93659999999999999</v>
      </c>
      <c r="AG176" s="163">
        <v>0.93659999999999999</v>
      </c>
      <c r="AH176" s="163">
        <v>0.93659999999999999</v>
      </c>
      <c r="AI176" s="163">
        <v>0.93659999999999999</v>
      </c>
      <c r="AJ176" s="163">
        <v>0.93159999999999998</v>
      </c>
      <c r="AK176" s="163">
        <v>0.93159999999999998</v>
      </c>
      <c r="AL176" s="163">
        <v>0.93159999999999998</v>
      </c>
      <c r="AM176" s="163">
        <v>0.93159999999999998</v>
      </c>
      <c r="AN176" s="163">
        <v>0.93159999999999998</v>
      </c>
      <c r="AO176" s="163">
        <v>0.92659999999999998</v>
      </c>
      <c r="AP176" s="163">
        <v>0.92659999999999998</v>
      </c>
      <c r="AQ176" s="163">
        <v>0.92659999999999998</v>
      </c>
      <c r="AR176" s="163">
        <v>0.92159999999999997</v>
      </c>
      <c r="AS176" s="163">
        <v>0.92159999999999997</v>
      </c>
      <c r="AT176" s="163">
        <v>0.92159999999999997</v>
      </c>
      <c r="AU176" s="163">
        <v>0.92159999999999997</v>
      </c>
      <c r="AV176" s="163">
        <v>0.92159999999999997</v>
      </c>
      <c r="AW176" s="163">
        <v>0.91660000000000008</v>
      </c>
      <c r="AX176" s="163">
        <v>0.91660000000000008</v>
      </c>
      <c r="AY176" s="163">
        <v>0.91660000000000008</v>
      </c>
    </row>
    <row r="177" spans="1:51" s="106" customFormat="1" ht="15" customHeight="1">
      <c r="A177" s="143"/>
      <c r="B177" s="23" t="s">
        <v>354</v>
      </c>
      <c r="C177" s="337"/>
      <c r="D177" s="337"/>
      <c r="E177" s="159">
        <v>-9.2352156956153342E-4</v>
      </c>
      <c r="F177" s="159">
        <v>1.9836701261849443E-4</v>
      </c>
      <c r="G177" s="159">
        <v>-9.9261705938819E-4</v>
      </c>
      <c r="H177" s="159">
        <v>2.1092540710054841E-4</v>
      </c>
      <c r="I177" s="159">
        <v>-2.1688944351801187E-4</v>
      </c>
      <c r="J177" s="159">
        <v>-6.5129362740320995E-4</v>
      </c>
      <c r="K177" s="159">
        <v>1.2117196268752878E-3</v>
      </c>
      <c r="L177" s="159">
        <v>7.1879756460500877E-4</v>
      </c>
      <c r="M177" s="159">
        <v>2.5015766259529892E-4</v>
      </c>
      <c r="N177" s="159">
        <v>-1.906489275403378E-4</v>
      </c>
      <c r="O177" s="159">
        <v>-6.3758071266017957E-4</v>
      </c>
      <c r="P177" s="159">
        <v>1.2290870582843949E-3</v>
      </c>
      <c r="Q177" s="159">
        <v>7.963712000315093E-4</v>
      </c>
      <c r="R177" s="159">
        <v>4.2238571493169452E-4</v>
      </c>
      <c r="S177" s="159">
        <v>3.2937132301624761E-5</v>
      </c>
      <c r="T177" s="159">
        <v>-3.4369496109754039E-4</v>
      </c>
      <c r="U177" s="159">
        <v>-6.6200207727590277E-4</v>
      </c>
      <c r="V177" s="159">
        <v>-9.5222829467540848E-4</v>
      </c>
      <c r="W177" s="159">
        <v>1.0454448184827048E-3</v>
      </c>
      <c r="X177" s="159">
        <v>6.9248122142227808E-4</v>
      </c>
      <c r="Y177" s="159">
        <v>3.5798804012303342E-4</v>
      </c>
      <c r="Z177" s="159">
        <v>4.1859334812474613E-5</v>
      </c>
      <c r="AA177" s="159">
        <v>-2.0859824612018407E-4</v>
      </c>
      <c r="AB177" s="159">
        <v>-4.7669248147159948E-4</v>
      </c>
      <c r="AC177" s="159">
        <v>-7.5791912703689068E-4</v>
      </c>
      <c r="AD177" s="159">
        <v>1.1039856365174239E-3</v>
      </c>
      <c r="AE177" s="159">
        <v>7.8556568827900519E-4</v>
      </c>
      <c r="AF177" s="159">
        <v>4.3669916330298097E-4</v>
      </c>
      <c r="AG177" s="159">
        <v>-1.0574993957263024E-5</v>
      </c>
      <c r="AH177" s="159">
        <v>-4.6900950666636798E-4</v>
      </c>
      <c r="AI177" s="159">
        <v>-8.6278114694560148E-4</v>
      </c>
      <c r="AJ177" s="159">
        <v>8.476800980121435E-4</v>
      </c>
      <c r="AK177" s="159">
        <v>4.6000914838852103E-4</v>
      </c>
      <c r="AL177" s="159">
        <v>2.8609556232753186E-5</v>
      </c>
      <c r="AM177" s="159">
        <v>-4.3039279319816159E-4</v>
      </c>
      <c r="AN177" s="159">
        <v>-9.7992607561388223E-4</v>
      </c>
      <c r="AO177" s="159">
        <v>4.6026586761370447E-4</v>
      </c>
      <c r="AP177" s="159">
        <v>-8.1428378254880251E-5</v>
      </c>
      <c r="AQ177" s="159">
        <v>-6.0649774140529578E-4</v>
      </c>
      <c r="AR177" s="159">
        <v>7.6505443775259918E-4</v>
      </c>
      <c r="AS177" s="159">
        <v>1.9643733096240401E-4</v>
      </c>
      <c r="AT177" s="159">
        <v>-3.3360497607125283E-4</v>
      </c>
      <c r="AU177" s="159">
        <v>-8.0628155715853356E-4</v>
      </c>
      <c r="AV177" s="159">
        <v>-1.2124522041584984E-3</v>
      </c>
      <c r="AW177" s="159">
        <v>2.7978192515420997E-4</v>
      </c>
      <c r="AX177" s="159">
        <v>1.1383717332030807E-5</v>
      </c>
      <c r="AY177" s="159">
        <v>-8.866622058259499E-5</v>
      </c>
    </row>
    <row r="178" spans="1:51" s="106" customFormat="1" ht="15" customHeight="1">
      <c r="A178" s="143"/>
      <c r="B178" s="23" t="s">
        <v>355</v>
      </c>
      <c r="C178" s="337"/>
      <c r="D178" s="337"/>
      <c r="E178" s="159">
        <v>-9.2352156956153342E-4</v>
      </c>
      <c r="F178" s="159">
        <v>-7.2515455694303899E-4</v>
      </c>
      <c r="G178" s="159">
        <v>-1.717771616331229E-3</v>
      </c>
      <c r="H178" s="159">
        <v>-1.5068462092306806E-3</v>
      </c>
      <c r="I178" s="159">
        <v>-1.7237356527486924E-3</v>
      </c>
      <c r="J178" s="159">
        <v>-2.3750292801519024E-3</v>
      </c>
      <c r="K178" s="159">
        <v>-1.1633096532766146E-3</v>
      </c>
      <c r="L178" s="159">
        <v>-4.4451208867160585E-4</v>
      </c>
      <c r="M178" s="159">
        <v>-1.9435442607630693E-4</v>
      </c>
      <c r="N178" s="159">
        <v>-3.8500335361664473E-4</v>
      </c>
      <c r="O178" s="159">
        <v>-1.0225840662768243E-3</v>
      </c>
      <c r="P178" s="159">
        <v>2.0650299200757061E-4</v>
      </c>
      <c r="Q178" s="159">
        <v>1.0028741920390799E-3</v>
      </c>
      <c r="R178" s="159">
        <v>1.4252599069707744E-3</v>
      </c>
      <c r="S178" s="159">
        <v>1.4581970392723992E-3</v>
      </c>
      <c r="T178" s="159">
        <v>1.1145020781748588E-3</v>
      </c>
      <c r="U178" s="159">
        <v>4.5250000089895603E-4</v>
      </c>
      <c r="V178" s="159">
        <v>-4.9972829377645245E-4</v>
      </c>
      <c r="W178" s="159">
        <v>5.4571652470625232E-4</v>
      </c>
      <c r="X178" s="159">
        <v>1.2381977461285304E-3</v>
      </c>
      <c r="Y178" s="159">
        <v>1.5961857862515638E-3</v>
      </c>
      <c r="Z178" s="159">
        <v>1.6380451210640384E-3</v>
      </c>
      <c r="AA178" s="159">
        <v>1.4294468749438544E-3</v>
      </c>
      <c r="AB178" s="159">
        <v>9.5275439347225488E-4</v>
      </c>
      <c r="AC178" s="159">
        <v>1.948352664353642E-4</v>
      </c>
      <c r="AD178" s="159">
        <v>1.2988209029527881E-3</v>
      </c>
      <c r="AE178" s="159">
        <v>2.0843865912317933E-3</v>
      </c>
      <c r="AF178" s="159">
        <v>2.5210857545347742E-3</v>
      </c>
      <c r="AG178" s="159">
        <v>2.5105107605775112E-3</v>
      </c>
      <c r="AH178" s="159">
        <v>2.0415012539111432E-3</v>
      </c>
      <c r="AI178" s="159">
        <v>1.1787201069655417E-3</v>
      </c>
      <c r="AJ178" s="159">
        <v>2.0264002049776852E-3</v>
      </c>
      <c r="AK178" s="159">
        <v>2.4864093533662063E-3</v>
      </c>
      <c r="AL178" s="159">
        <v>2.5150189095989595E-3</v>
      </c>
      <c r="AM178" s="159">
        <v>2.0846261164007979E-3</v>
      </c>
      <c r="AN178" s="159">
        <v>1.1047000407869156E-3</v>
      </c>
      <c r="AO178" s="159">
        <v>1.5649659084006201E-3</v>
      </c>
      <c r="AP178" s="159">
        <v>1.4835375301457399E-3</v>
      </c>
      <c r="AQ178" s="159">
        <v>8.7703978874044408E-4</v>
      </c>
      <c r="AR178" s="159">
        <v>1.6420942264930433E-3</v>
      </c>
      <c r="AS178" s="159">
        <v>1.8385315574554473E-3</v>
      </c>
      <c r="AT178" s="159">
        <v>1.5049265813841944E-3</v>
      </c>
      <c r="AU178" s="159">
        <v>6.9864502422566088E-4</v>
      </c>
      <c r="AV178" s="159">
        <v>-5.1380717993283753E-4</v>
      </c>
      <c r="AW178" s="159">
        <v>-2.3402525477862757E-4</v>
      </c>
      <c r="AX178" s="159">
        <v>-2.2264153744659676E-4</v>
      </c>
      <c r="AY178" s="159">
        <v>-3.1130775802919175E-4</v>
      </c>
    </row>
    <row r="179" spans="1:51" s="106" customFormat="1" ht="15" customHeight="1">
      <c r="A179" s="143"/>
      <c r="B179" s="23"/>
      <c r="C179" s="337"/>
      <c r="D179" s="337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59"/>
      <c r="AT179" s="159"/>
      <c r="AU179" s="159"/>
      <c r="AV179" s="159"/>
      <c r="AW179" s="159"/>
      <c r="AX179" s="159"/>
      <c r="AY179" s="159"/>
    </row>
    <row r="180" spans="1:51" s="106" customFormat="1" ht="15" customHeight="1">
      <c r="A180" s="143"/>
      <c r="B180" s="23" t="s">
        <v>366</v>
      </c>
      <c r="C180" s="163"/>
      <c r="D180" s="163"/>
      <c r="E180" s="163">
        <v>0.96660000000000001</v>
      </c>
      <c r="F180" s="163">
        <v>0.97439999999999993</v>
      </c>
      <c r="G180" s="163">
        <v>0.97959999999999992</v>
      </c>
      <c r="H180" s="163">
        <v>0.98306666666666653</v>
      </c>
      <c r="I180" s="163">
        <v>0.98537777777777757</v>
      </c>
      <c r="J180" s="163">
        <v>0.98691851851851831</v>
      </c>
      <c r="K180" s="163">
        <v>0.98794567901234542</v>
      </c>
      <c r="L180" s="163">
        <v>0.98863045267489691</v>
      </c>
      <c r="M180" s="163">
        <v>0.98908696844993116</v>
      </c>
      <c r="N180" s="163">
        <v>0.98939131229995403</v>
      </c>
      <c r="O180" s="163">
        <v>0.98959420819996924</v>
      </c>
      <c r="P180" s="163">
        <v>0.98972947213331275</v>
      </c>
      <c r="Q180" s="163">
        <v>0.98981964808887513</v>
      </c>
      <c r="R180" s="163">
        <v>0.98987976539258338</v>
      </c>
      <c r="S180" s="163">
        <v>0.98991984359505547</v>
      </c>
      <c r="T180" s="163">
        <v>0.98994656239670353</v>
      </c>
      <c r="U180" s="163">
        <v>0.98996437493113565</v>
      </c>
      <c r="V180" s="163">
        <v>0.98997624995409039</v>
      </c>
      <c r="W180" s="163">
        <v>0.98998416663606015</v>
      </c>
      <c r="X180" s="163">
        <v>0.98998944442404002</v>
      </c>
      <c r="Y180" s="163">
        <v>0.9899929629493599</v>
      </c>
      <c r="Z180" s="163">
        <v>0.98999530863290652</v>
      </c>
      <c r="AA180" s="163">
        <v>0.98999687242193757</v>
      </c>
      <c r="AB180" s="163">
        <v>0.9899979149479583</v>
      </c>
      <c r="AC180" s="163">
        <v>0.98999860996530542</v>
      </c>
      <c r="AD180" s="163">
        <v>0.98999907331020354</v>
      </c>
      <c r="AE180" s="163">
        <v>0.98999938220680228</v>
      </c>
      <c r="AF180" s="163">
        <v>0.98999958813786815</v>
      </c>
      <c r="AG180" s="163">
        <v>0.98999972542524539</v>
      </c>
      <c r="AH180" s="163">
        <v>0.98999981695016348</v>
      </c>
      <c r="AI180" s="163">
        <v>0.98999987796677558</v>
      </c>
      <c r="AJ180" s="163">
        <v>0.98999991864451697</v>
      </c>
      <c r="AK180" s="163">
        <v>0.9899999457630112</v>
      </c>
      <c r="AL180" s="163">
        <v>0.98999996384200739</v>
      </c>
      <c r="AM180" s="163">
        <v>0.98999997589467148</v>
      </c>
      <c r="AN180" s="163">
        <v>0.98999998392978095</v>
      </c>
      <c r="AO180" s="163">
        <v>0.98999998928652055</v>
      </c>
      <c r="AP180" s="163">
        <v>0.98999999285768026</v>
      </c>
      <c r="AQ180" s="163">
        <v>0.98999999523845339</v>
      </c>
      <c r="AR180" s="163">
        <v>0.98999999682563555</v>
      </c>
      <c r="AS180" s="163">
        <v>0.98999999788375692</v>
      </c>
      <c r="AT180" s="163">
        <v>0.9899999985891712</v>
      </c>
      <c r="AU180" s="163">
        <v>0.98999999905944736</v>
      </c>
      <c r="AV180" s="163">
        <v>0.98999999937296479</v>
      </c>
      <c r="AW180" s="163">
        <v>0.98999999958197649</v>
      </c>
      <c r="AX180" s="163">
        <v>0.98999999972131758</v>
      </c>
      <c r="AY180" s="163">
        <v>0.98999999981421161</v>
      </c>
    </row>
    <row r="181" spans="1:51" s="106" customFormat="1" ht="15" customHeight="1">
      <c r="A181" s="143"/>
      <c r="B181" s="23" t="s">
        <v>375</v>
      </c>
      <c r="C181" s="337"/>
      <c r="D181" s="337"/>
      <c r="E181" s="159"/>
      <c r="F181" s="163">
        <v>0.05</v>
      </c>
      <c r="G181" s="163">
        <v>0.1</v>
      </c>
      <c r="H181" s="163">
        <v>0.15</v>
      </c>
      <c r="I181" s="163">
        <v>0.2</v>
      </c>
      <c r="J181" s="163">
        <v>0.25</v>
      </c>
      <c r="K181" s="163">
        <v>0.25</v>
      </c>
      <c r="L181" s="163">
        <v>0.25</v>
      </c>
      <c r="M181" s="163">
        <v>0.25</v>
      </c>
      <c r="N181" s="163">
        <v>0.25</v>
      </c>
      <c r="O181" s="163">
        <v>0.25</v>
      </c>
      <c r="P181" s="163">
        <v>0.25</v>
      </c>
      <c r="Q181" s="163">
        <v>0.25</v>
      </c>
      <c r="R181" s="163">
        <v>0.25</v>
      </c>
      <c r="S181" s="163">
        <v>0.25</v>
      </c>
      <c r="T181" s="163">
        <v>0.25</v>
      </c>
      <c r="U181" s="163">
        <v>0.25</v>
      </c>
      <c r="V181" s="163">
        <v>0.25</v>
      </c>
      <c r="W181" s="163">
        <v>0.25</v>
      </c>
      <c r="X181" s="163">
        <v>0.25</v>
      </c>
      <c r="Y181" s="163">
        <v>0.25</v>
      </c>
      <c r="Z181" s="163">
        <v>0.25</v>
      </c>
      <c r="AA181" s="163">
        <v>0.25</v>
      </c>
      <c r="AB181" s="163">
        <v>0.25</v>
      </c>
      <c r="AC181" s="163">
        <v>0.25</v>
      </c>
      <c r="AD181" s="163">
        <v>0.25</v>
      </c>
      <c r="AE181" s="163">
        <v>0.25</v>
      </c>
      <c r="AF181" s="163">
        <v>0.25</v>
      </c>
      <c r="AG181" s="163">
        <v>0.25</v>
      </c>
      <c r="AH181" s="163">
        <v>0.25</v>
      </c>
      <c r="AI181" s="163">
        <v>0.25</v>
      </c>
      <c r="AJ181" s="163">
        <v>0.25</v>
      </c>
      <c r="AK181" s="163">
        <v>0.25</v>
      </c>
      <c r="AL181" s="163">
        <v>0.25</v>
      </c>
      <c r="AM181" s="163">
        <v>0.25</v>
      </c>
      <c r="AN181" s="163">
        <v>0.25</v>
      </c>
      <c r="AO181" s="163">
        <v>0.25</v>
      </c>
      <c r="AP181" s="163">
        <v>0.25</v>
      </c>
      <c r="AQ181" s="163">
        <v>0.25</v>
      </c>
      <c r="AR181" s="163">
        <v>0.25</v>
      </c>
      <c r="AS181" s="163">
        <v>0.25</v>
      </c>
      <c r="AT181" s="163">
        <v>0.25</v>
      </c>
      <c r="AU181" s="163">
        <v>0.25</v>
      </c>
      <c r="AV181" s="163">
        <v>0.25</v>
      </c>
      <c r="AW181" s="163">
        <v>0.25</v>
      </c>
      <c r="AX181" s="163">
        <v>0.25</v>
      </c>
      <c r="AY181" s="163">
        <v>0.25</v>
      </c>
    </row>
    <row r="182" spans="1:51" s="106" customFormat="1" ht="15" customHeight="1">
      <c r="A182" s="143"/>
      <c r="B182" s="23" t="s">
        <v>445</v>
      </c>
      <c r="C182" s="337"/>
      <c r="D182" s="337"/>
      <c r="E182" s="159"/>
      <c r="F182" s="163">
        <v>3.2499999999999994E-2</v>
      </c>
      <c r="G182" s="163">
        <v>0.06</v>
      </c>
      <c r="H182" s="163">
        <v>8.249999999999999E-2</v>
      </c>
      <c r="I182" s="163">
        <v>0.1</v>
      </c>
      <c r="J182" s="163">
        <v>0.125</v>
      </c>
      <c r="K182" s="163">
        <v>0.125</v>
      </c>
      <c r="L182" s="163">
        <v>0.125</v>
      </c>
      <c r="M182" s="163">
        <v>0.125</v>
      </c>
      <c r="N182" s="163">
        <v>0.125</v>
      </c>
      <c r="O182" s="163">
        <v>0.125</v>
      </c>
      <c r="P182" s="163">
        <v>0.125</v>
      </c>
      <c r="Q182" s="163">
        <v>0.125</v>
      </c>
      <c r="R182" s="163">
        <v>0.125</v>
      </c>
      <c r="S182" s="163">
        <v>0.125</v>
      </c>
      <c r="T182" s="163">
        <v>0.125</v>
      </c>
      <c r="U182" s="163">
        <v>0.125</v>
      </c>
      <c r="V182" s="163">
        <v>0.125</v>
      </c>
      <c r="W182" s="163">
        <v>0.125</v>
      </c>
      <c r="X182" s="163">
        <v>0.125</v>
      </c>
      <c r="Y182" s="163">
        <v>0.125</v>
      </c>
      <c r="Z182" s="163">
        <v>0.125</v>
      </c>
      <c r="AA182" s="163">
        <v>0.125</v>
      </c>
      <c r="AB182" s="163">
        <v>0.125</v>
      </c>
      <c r="AC182" s="163">
        <v>0.125</v>
      </c>
      <c r="AD182" s="163">
        <v>0.125</v>
      </c>
      <c r="AE182" s="163">
        <v>0.125</v>
      </c>
      <c r="AF182" s="163">
        <v>0.125</v>
      </c>
      <c r="AG182" s="163">
        <v>0.125</v>
      </c>
      <c r="AH182" s="163">
        <v>0.125</v>
      </c>
      <c r="AI182" s="163">
        <v>0.125</v>
      </c>
      <c r="AJ182" s="163">
        <v>0.125</v>
      </c>
      <c r="AK182" s="163">
        <v>0.125</v>
      </c>
      <c r="AL182" s="163">
        <v>0.125</v>
      </c>
      <c r="AM182" s="163">
        <v>0.125</v>
      </c>
      <c r="AN182" s="163">
        <v>0.125</v>
      </c>
      <c r="AO182" s="163">
        <v>0.125</v>
      </c>
      <c r="AP182" s="163">
        <v>0.125</v>
      </c>
      <c r="AQ182" s="163">
        <v>0.125</v>
      </c>
      <c r="AR182" s="163">
        <v>0.125</v>
      </c>
      <c r="AS182" s="163">
        <v>0.125</v>
      </c>
      <c r="AT182" s="163">
        <v>0.125</v>
      </c>
      <c r="AU182" s="163">
        <v>0.125</v>
      </c>
      <c r="AV182" s="163">
        <v>0.125</v>
      </c>
      <c r="AW182" s="163">
        <v>0.125</v>
      </c>
      <c r="AX182" s="163">
        <v>0.125</v>
      </c>
      <c r="AY182" s="163">
        <v>0.125</v>
      </c>
    </row>
    <row r="183" spans="1:51" s="106" customFormat="1" ht="15" customHeight="1">
      <c r="A183" s="143"/>
      <c r="B183" s="23" t="s">
        <v>367</v>
      </c>
      <c r="C183" s="337"/>
      <c r="D183" s="337"/>
      <c r="E183" s="163">
        <v>0.14000000000000001</v>
      </c>
      <c r="F183" s="163">
        <v>0.14000000000000001</v>
      </c>
      <c r="G183" s="163">
        <v>0.14000000000000001</v>
      </c>
      <c r="H183" s="163">
        <v>0.14000000000000001</v>
      </c>
      <c r="I183" s="163">
        <v>0.14000000000000001</v>
      </c>
      <c r="J183" s="163">
        <v>0.14000000000000001</v>
      </c>
      <c r="K183" s="163">
        <v>0.14000000000000001</v>
      </c>
      <c r="L183" s="163">
        <v>0.14000000000000001</v>
      </c>
      <c r="M183" s="163">
        <v>0.14000000000000001</v>
      </c>
      <c r="N183" s="163">
        <v>0.14000000000000001</v>
      </c>
      <c r="O183" s="163">
        <v>0.15</v>
      </c>
      <c r="P183" s="163">
        <v>0.15</v>
      </c>
      <c r="Q183" s="163">
        <v>0.15</v>
      </c>
      <c r="R183" s="163">
        <v>0.15</v>
      </c>
      <c r="S183" s="163">
        <v>0.15</v>
      </c>
      <c r="T183" s="163">
        <v>0.15</v>
      </c>
      <c r="U183" s="163">
        <v>0.15</v>
      </c>
      <c r="V183" s="163">
        <v>0.15</v>
      </c>
      <c r="W183" s="163">
        <v>0.16</v>
      </c>
      <c r="X183" s="163">
        <v>0.16</v>
      </c>
      <c r="Y183" s="163">
        <v>0.16</v>
      </c>
      <c r="Z183" s="163">
        <v>0.16</v>
      </c>
      <c r="AA183" s="163">
        <v>0.16</v>
      </c>
      <c r="AB183" s="163">
        <v>0.16</v>
      </c>
      <c r="AC183" s="163">
        <v>0.16</v>
      </c>
      <c r="AD183" s="163">
        <v>0.16</v>
      </c>
      <c r="AE183" s="163">
        <v>0.16</v>
      </c>
      <c r="AF183" s="163">
        <v>0.16</v>
      </c>
      <c r="AG183" s="163">
        <v>0.17</v>
      </c>
      <c r="AH183" s="163">
        <v>0.17</v>
      </c>
      <c r="AI183" s="163">
        <v>0.17</v>
      </c>
      <c r="AJ183" s="163">
        <v>0.17</v>
      </c>
      <c r="AK183" s="163">
        <v>0.17</v>
      </c>
      <c r="AL183" s="163">
        <v>0.17</v>
      </c>
      <c r="AM183" s="163">
        <v>0.17</v>
      </c>
      <c r="AN183" s="163">
        <v>0.18</v>
      </c>
      <c r="AO183" s="163">
        <v>0.18</v>
      </c>
      <c r="AP183" s="163">
        <v>0.18</v>
      </c>
      <c r="AQ183" s="163">
        <v>0.18</v>
      </c>
      <c r="AR183" s="163">
        <v>0.19</v>
      </c>
      <c r="AS183" s="163">
        <v>0.19</v>
      </c>
      <c r="AT183" s="163">
        <v>0.19</v>
      </c>
      <c r="AU183" s="163">
        <v>0.19</v>
      </c>
      <c r="AV183" s="163">
        <v>0.19</v>
      </c>
      <c r="AW183" s="163">
        <v>0.19</v>
      </c>
      <c r="AX183" s="163">
        <v>0.2</v>
      </c>
      <c r="AY183" s="163">
        <v>0.2</v>
      </c>
    </row>
    <row r="184" spans="1:51" s="106" customFormat="1" ht="15" customHeight="1">
      <c r="A184" s="143"/>
      <c r="B184" s="23" t="s">
        <v>368</v>
      </c>
      <c r="C184" s="337"/>
      <c r="D184" s="337"/>
      <c r="E184" s="159">
        <v>-9.2352156956153342E-4</v>
      </c>
      <c r="F184" s="159">
        <v>-5.687373727161632E-4</v>
      </c>
      <c r="G184" s="159">
        <v>-3.760019369354467E-4</v>
      </c>
      <c r="H184" s="159">
        <v>-3.7365415696734294E-4</v>
      </c>
      <c r="I184" s="159">
        <v>4.8890277848587238E-5</v>
      </c>
      <c r="J184" s="159">
        <v>7.6489249703409062E-4</v>
      </c>
      <c r="K184" s="159">
        <v>4.0341741505671436E-4</v>
      </c>
      <c r="L184" s="159">
        <v>-2.7355450517088653E-5</v>
      </c>
      <c r="M184" s="159">
        <v>-4.4413057126016509E-4</v>
      </c>
      <c r="N184" s="159">
        <v>-8.4205970564076027E-4</v>
      </c>
      <c r="O184" s="159">
        <v>1.3597028074915779E-3</v>
      </c>
      <c r="P184" s="159">
        <v>9.8295887972456308E-4</v>
      </c>
      <c r="Q184" s="159">
        <v>5.8135151449295597E-4</v>
      </c>
      <c r="R184" s="159">
        <v>2.3380801252763372E-4</v>
      </c>
      <c r="S184" s="159">
        <v>-1.2676884701146029E-4</v>
      </c>
      <c r="T184" s="159">
        <v>-4.744092892770696E-4</v>
      </c>
      <c r="U184" s="159">
        <v>-7.6616031036216836E-4</v>
      </c>
      <c r="V184" s="159">
        <v>-1.0281118725069677E-3</v>
      </c>
      <c r="W184" s="159">
        <v>1.3602211396738229E-3</v>
      </c>
      <c r="X184" s="159">
        <v>1.0405594785317523E-3</v>
      </c>
      <c r="Y184" s="159">
        <v>7.3872470485439323E-4</v>
      </c>
      <c r="Z184" s="159">
        <v>4.5506822006224912E-4</v>
      </c>
      <c r="AA184" s="159">
        <v>2.33244326066126E-4</v>
      </c>
      <c r="AB184" s="159">
        <v>-3.6540668447437863E-6</v>
      </c>
      <c r="AC184" s="159">
        <v>-2.5181493808118516E-4</v>
      </c>
      <c r="AD184" s="159">
        <v>-5.2148693100749488E-4</v>
      </c>
      <c r="AE184" s="159">
        <v>-7.9246810305286242E-4</v>
      </c>
      <c r="AF184" s="159">
        <v>-1.0901694309878168E-3</v>
      </c>
      <c r="AG184" s="159">
        <v>1.0304789283183124E-3</v>
      </c>
      <c r="AH184" s="159">
        <v>6.1919581737143736E-4</v>
      </c>
      <c r="AI184" s="159">
        <v>2.6772375534621362E-4</v>
      </c>
      <c r="AJ184" s="159">
        <v>-5.4473111504832472E-5</v>
      </c>
      <c r="AK184" s="159">
        <v>-3.8906985063263955E-4</v>
      </c>
      <c r="AL184" s="159">
        <v>-7.6402729210592324E-4</v>
      </c>
      <c r="AM184" s="159">
        <v>-1.1649298050874085E-3</v>
      </c>
      <c r="AN184" s="159">
        <v>7.5978881487615002E-4</v>
      </c>
      <c r="AO184" s="159">
        <v>2.5990797057573456E-4</v>
      </c>
      <c r="AP184" s="159">
        <v>-2.2306615953167352E-4</v>
      </c>
      <c r="AQ184" s="159">
        <v>-6.9184590804989565E-4</v>
      </c>
      <c r="AR184" s="159">
        <v>1.1628008359922254E-3</v>
      </c>
      <c r="AS184" s="159">
        <v>6.4879659399424972E-4</v>
      </c>
      <c r="AT184" s="159">
        <v>1.6894082144365552E-4</v>
      </c>
      <c r="AU184" s="159">
        <v>-2.5950465521400179E-4</v>
      </c>
      <c r="AV184" s="159">
        <v>-6.2825642762701084E-4</v>
      </c>
      <c r="AW184" s="159">
        <v>-9.8859165091727541E-4</v>
      </c>
      <c r="AX184" s="159">
        <v>1.0951699278139299E-3</v>
      </c>
      <c r="AY184" s="159">
        <v>1.002877642244368E-3</v>
      </c>
    </row>
    <row r="185" spans="1:51" s="106" customFormat="1" ht="15" customHeight="1">
      <c r="A185" s="143"/>
      <c r="B185" s="23" t="s">
        <v>369</v>
      </c>
      <c r="C185" s="337"/>
      <c r="D185" s="337"/>
      <c r="E185" s="159">
        <v>-9.2352156956153342E-4</v>
      </c>
      <c r="F185" s="159">
        <v>-1.4922589422776966E-3</v>
      </c>
      <c r="G185" s="159">
        <v>-1.8682608792131433E-3</v>
      </c>
      <c r="H185" s="159">
        <v>-2.2419150361804863E-3</v>
      </c>
      <c r="I185" s="159">
        <v>-2.193024758331899E-3</v>
      </c>
      <c r="J185" s="159">
        <v>-1.4281322612978084E-3</v>
      </c>
      <c r="K185" s="159">
        <v>-1.024714846241094E-3</v>
      </c>
      <c r="L185" s="159">
        <v>-1.0520702967581827E-3</v>
      </c>
      <c r="M185" s="159">
        <v>-1.4962008680183478E-3</v>
      </c>
      <c r="N185" s="159">
        <v>-2.3382605736591081E-3</v>
      </c>
      <c r="O185" s="159">
        <v>-9.7855776616753015E-4</v>
      </c>
      <c r="P185" s="159">
        <v>4.4011135570329318E-6</v>
      </c>
      <c r="Q185" s="159">
        <v>5.857526280499889E-4</v>
      </c>
      <c r="R185" s="159">
        <v>8.1956064057762262E-4</v>
      </c>
      <c r="S185" s="159">
        <v>6.9279179356616233E-4</v>
      </c>
      <c r="T185" s="159">
        <v>2.1838250428909273E-4</v>
      </c>
      <c r="U185" s="159">
        <v>-5.4777780607307563E-4</v>
      </c>
      <c r="V185" s="159">
        <v>-1.5758896785800433E-3</v>
      </c>
      <c r="W185" s="159">
        <v>-2.1566853890622045E-4</v>
      </c>
      <c r="X185" s="159">
        <v>8.2489093962553189E-4</v>
      </c>
      <c r="Y185" s="159">
        <v>1.5636156444799251E-3</v>
      </c>
      <c r="Z185" s="159">
        <v>2.0186838645421742E-3</v>
      </c>
      <c r="AA185" s="159">
        <v>2.2519281906083002E-3</v>
      </c>
      <c r="AB185" s="159">
        <v>2.2482741237635565E-3</v>
      </c>
      <c r="AC185" s="159">
        <v>1.9964591856823713E-3</v>
      </c>
      <c r="AD185" s="159">
        <v>1.4749722546748764E-3</v>
      </c>
      <c r="AE185" s="159">
        <v>6.82504151622014E-4</v>
      </c>
      <c r="AF185" s="159">
        <v>-4.0766527936580282E-4</v>
      </c>
      <c r="AG185" s="159">
        <v>6.2281364895250962E-4</v>
      </c>
      <c r="AH185" s="159">
        <v>1.242009466323947E-3</v>
      </c>
      <c r="AI185" s="159">
        <v>1.5097332216701606E-3</v>
      </c>
      <c r="AJ185" s="159">
        <v>1.4552601101653281E-3</v>
      </c>
      <c r="AK185" s="159">
        <v>1.0661902595326886E-3</v>
      </c>
      <c r="AL185" s="159">
        <v>3.0216296742676535E-4</v>
      </c>
      <c r="AM185" s="159">
        <v>-8.6276683766064316E-4</v>
      </c>
      <c r="AN185" s="159">
        <v>-1.0297802278449314E-4</v>
      </c>
      <c r="AO185" s="159">
        <v>1.5692994779124142E-4</v>
      </c>
      <c r="AP185" s="159">
        <v>-6.6136211740432105E-5</v>
      </c>
      <c r="AQ185" s="159">
        <v>-7.5798211979032776E-4</v>
      </c>
      <c r="AR185" s="159">
        <v>4.0481871620189763E-4</v>
      </c>
      <c r="AS185" s="159">
        <v>1.0536153101961473E-3</v>
      </c>
      <c r="AT185" s="159">
        <v>1.2225561316398029E-3</v>
      </c>
      <c r="AU185" s="159">
        <v>9.6305147642580108E-4</v>
      </c>
      <c r="AV185" s="159">
        <v>3.3479504879879024E-4</v>
      </c>
      <c r="AW185" s="159">
        <v>-6.5379660211848517E-4</v>
      </c>
      <c r="AX185" s="159">
        <v>4.4137332569544468E-4</v>
      </c>
      <c r="AY185" s="159">
        <v>1.4442509679398127E-3</v>
      </c>
    </row>
    <row r="186" spans="1:51" s="106" customFormat="1" ht="15" customHeight="1">
      <c r="A186" s="143"/>
      <c r="B186" s="23"/>
      <c r="C186" s="337"/>
      <c r="D186" s="337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59"/>
      <c r="AW186" s="159"/>
      <c r="AX186" s="159"/>
      <c r="AY186" s="159"/>
    </row>
    <row r="187" spans="1:51" s="106" customFormat="1" ht="15" customHeight="1">
      <c r="A187" s="143"/>
      <c r="B187" s="23" t="s">
        <v>370</v>
      </c>
      <c r="C187" s="163"/>
      <c r="D187" s="163"/>
      <c r="E187" s="163">
        <v>0.96660000000000001</v>
      </c>
      <c r="F187" s="163">
        <v>0.97439999999999993</v>
      </c>
      <c r="G187" s="163">
        <v>0.97959999999999992</v>
      </c>
      <c r="H187" s="163">
        <v>0.98306666666666653</v>
      </c>
      <c r="I187" s="163">
        <v>0.98537777777777757</v>
      </c>
      <c r="J187" s="163">
        <v>0.98691851851851831</v>
      </c>
      <c r="K187" s="163">
        <v>0.98794567901234542</v>
      </c>
      <c r="L187" s="163">
        <v>0.98863045267489691</v>
      </c>
      <c r="M187" s="163">
        <v>0.98908696844993116</v>
      </c>
      <c r="N187" s="163">
        <v>0.98939131229995403</v>
      </c>
      <c r="O187" s="163">
        <v>0.98959420819996924</v>
      </c>
      <c r="P187" s="163">
        <v>0.98972947213331275</v>
      </c>
      <c r="Q187" s="163">
        <v>0.98981964808887513</v>
      </c>
      <c r="R187" s="163">
        <v>0.98987976539258338</v>
      </c>
      <c r="S187" s="163">
        <v>0.98991984359505547</v>
      </c>
      <c r="T187" s="163">
        <v>0.98994656239670353</v>
      </c>
      <c r="U187" s="163">
        <v>0.98996437493113565</v>
      </c>
      <c r="V187" s="163">
        <v>0.98997624995409039</v>
      </c>
      <c r="W187" s="163">
        <v>0.98998416663606015</v>
      </c>
      <c r="X187" s="163">
        <v>0.98998944442404002</v>
      </c>
      <c r="Y187" s="163">
        <v>0.9899929629493599</v>
      </c>
      <c r="Z187" s="163">
        <v>0.98999530863290652</v>
      </c>
      <c r="AA187" s="163">
        <v>0.98999687242193757</v>
      </c>
      <c r="AB187" s="163">
        <v>0.9899979149479583</v>
      </c>
      <c r="AC187" s="163">
        <v>0.98999860996530542</v>
      </c>
      <c r="AD187" s="163">
        <v>0.98999907331020354</v>
      </c>
      <c r="AE187" s="163">
        <v>0.98999938220680228</v>
      </c>
      <c r="AF187" s="163">
        <v>0.98999958813786815</v>
      </c>
      <c r="AG187" s="163">
        <v>0.98999972542524539</v>
      </c>
      <c r="AH187" s="163">
        <v>0.98999981695016348</v>
      </c>
      <c r="AI187" s="163">
        <v>0.98999987796677558</v>
      </c>
      <c r="AJ187" s="163">
        <v>0.98999991864451697</v>
      </c>
      <c r="AK187" s="163">
        <v>0.9899999457630112</v>
      </c>
      <c r="AL187" s="163">
        <v>0.98999996384200739</v>
      </c>
      <c r="AM187" s="163">
        <v>0.98999997589467148</v>
      </c>
      <c r="AN187" s="163">
        <v>0.98999998392978095</v>
      </c>
      <c r="AO187" s="163">
        <v>0.98999998928652055</v>
      </c>
      <c r="AP187" s="163">
        <v>0.98999999285768026</v>
      </c>
      <c r="AQ187" s="163">
        <v>0.98999999523845339</v>
      </c>
      <c r="AR187" s="163">
        <v>0.98999999682563555</v>
      </c>
      <c r="AS187" s="163">
        <v>0.98999999788375692</v>
      </c>
      <c r="AT187" s="163">
        <v>0.9899999985891712</v>
      </c>
      <c r="AU187" s="163">
        <v>0.98999999905944736</v>
      </c>
      <c r="AV187" s="163">
        <v>0.98999999937296479</v>
      </c>
      <c r="AW187" s="163">
        <v>0.98999999958197649</v>
      </c>
      <c r="AX187" s="163">
        <v>0.98999999972131758</v>
      </c>
      <c r="AY187" s="163">
        <v>0.98999999981421161</v>
      </c>
    </row>
    <row r="188" spans="1:51" s="106" customFormat="1" ht="15" customHeight="1">
      <c r="A188" s="143"/>
      <c r="B188" s="23" t="s">
        <v>371</v>
      </c>
      <c r="C188" s="337"/>
      <c r="D188" s="337"/>
      <c r="E188" s="159"/>
      <c r="F188" s="163">
        <v>0.05</v>
      </c>
      <c r="G188" s="163">
        <v>0.05</v>
      </c>
      <c r="H188" s="163">
        <v>0.05</v>
      </c>
      <c r="I188" s="163">
        <v>0.05</v>
      </c>
      <c r="J188" s="163">
        <v>0.05</v>
      </c>
      <c r="K188" s="163">
        <v>0.05</v>
      </c>
      <c r="L188" s="163">
        <v>0.05</v>
      </c>
      <c r="M188" s="163">
        <v>0.05</v>
      </c>
      <c r="N188" s="163">
        <v>0.05</v>
      </c>
      <c r="O188" s="163">
        <v>0.05</v>
      </c>
      <c r="P188" s="163">
        <v>0.1</v>
      </c>
      <c r="Q188" s="163">
        <v>0.1</v>
      </c>
      <c r="R188" s="163">
        <v>0.1</v>
      </c>
      <c r="S188" s="163">
        <v>0.1</v>
      </c>
      <c r="T188" s="163">
        <v>0.1</v>
      </c>
      <c r="U188" s="163">
        <v>0.15</v>
      </c>
      <c r="V188" s="163">
        <v>0.15</v>
      </c>
      <c r="W188" s="163">
        <v>0.15</v>
      </c>
      <c r="X188" s="163">
        <v>0.15</v>
      </c>
      <c r="Y188" s="163">
        <v>0.15</v>
      </c>
      <c r="Z188" s="163">
        <v>0.2</v>
      </c>
      <c r="AA188" s="163">
        <v>0.2</v>
      </c>
      <c r="AB188" s="163">
        <v>0.2</v>
      </c>
      <c r="AC188" s="163">
        <v>0.2</v>
      </c>
      <c r="AD188" s="163">
        <v>0.2</v>
      </c>
      <c r="AE188" s="163">
        <v>0.25</v>
      </c>
      <c r="AF188" s="163">
        <v>0.25</v>
      </c>
      <c r="AG188" s="163">
        <v>0.25</v>
      </c>
      <c r="AH188" s="163">
        <v>0.25</v>
      </c>
      <c r="AI188" s="163">
        <v>0.25</v>
      </c>
      <c r="AJ188" s="163">
        <v>0.25</v>
      </c>
      <c r="AK188" s="163">
        <v>0.25</v>
      </c>
      <c r="AL188" s="163">
        <v>0.25</v>
      </c>
      <c r="AM188" s="163">
        <v>0.25</v>
      </c>
      <c r="AN188" s="163">
        <v>0.25</v>
      </c>
      <c r="AO188" s="163">
        <v>0.25</v>
      </c>
      <c r="AP188" s="163">
        <v>0.25</v>
      </c>
      <c r="AQ188" s="163">
        <v>0.25</v>
      </c>
      <c r="AR188" s="163">
        <v>0.25</v>
      </c>
      <c r="AS188" s="163">
        <v>0.25</v>
      </c>
      <c r="AT188" s="163">
        <v>0.25</v>
      </c>
      <c r="AU188" s="163">
        <v>0.25</v>
      </c>
      <c r="AV188" s="163">
        <v>0.25</v>
      </c>
      <c r="AW188" s="163">
        <v>0.25</v>
      </c>
      <c r="AX188" s="163">
        <v>0.25</v>
      </c>
      <c r="AY188" s="163">
        <v>0.25</v>
      </c>
    </row>
    <row r="189" spans="1:51" s="106" customFormat="1" ht="15" customHeight="1">
      <c r="A189" s="143"/>
      <c r="B189" s="23" t="s">
        <v>383</v>
      </c>
      <c r="C189" s="337"/>
      <c r="D189" s="337"/>
      <c r="E189" s="159"/>
      <c r="F189" s="163">
        <v>3.2499999999999994E-2</v>
      </c>
      <c r="G189" s="163">
        <v>3.2499999999999994E-2</v>
      </c>
      <c r="H189" s="163">
        <v>3.2499999999999994E-2</v>
      </c>
      <c r="I189" s="163">
        <v>3.2499999999999994E-2</v>
      </c>
      <c r="J189" s="163">
        <v>3.2499999999999994E-2</v>
      </c>
      <c r="K189" s="163">
        <v>3.2499999999999994E-2</v>
      </c>
      <c r="L189" s="163">
        <v>3.2499999999999994E-2</v>
      </c>
      <c r="M189" s="163">
        <v>3.2499999999999994E-2</v>
      </c>
      <c r="N189" s="163">
        <v>3.2499999999999994E-2</v>
      </c>
      <c r="O189" s="163">
        <v>3.2499999999999994E-2</v>
      </c>
      <c r="P189" s="163">
        <v>0.06</v>
      </c>
      <c r="Q189" s="163">
        <v>0.06</v>
      </c>
      <c r="R189" s="163">
        <v>0.06</v>
      </c>
      <c r="S189" s="163">
        <v>0.06</v>
      </c>
      <c r="T189" s="163">
        <v>0.06</v>
      </c>
      <c r="U189" s="163">
        <v>8.249999999999999E-2</v>
      </c>
      <c r="V189" s="163">
        <v>8.249999999999999E-2</v>
      </c>
      <c r="W189" s="163">
        <v>8.249999999999999E-2</v>
      </c>
      <c r="X189" s="163">
        <v>8.249999999999999E-2</v>
      </c>
      <c r="Y189" s="163">
        <v>8.249999999999999E-2</v>
      </c>
      <c r="Z189" s="163">
        <v>0.1</v>
      </c>
      <c r="AA189" s="163">
        <v>0.1</v>
      </c>
      <c r="AB189" s="163">
        <v>0.1</v>
      </c>
      <c r="AC189" s="163">
        <v>0.1</v>
      </c>
      <c r="AD189" s="163">
        <v>0.1</v>
      </c>
      <c r="AE189" s="163">
        <v>0.125</v>
      </c>
      <c r="AF189" s="163">
        <v>0.125</v>
      </c>
      <c r="AG189" s="163">
        <v>0.125</v>
      </c>
      <c r="AH189" s="163">
        <v>0.125</v>
      </c>
      <c r="AI189" s="163">
        <v>0.125</v>
      </c>
      <c r="AJ189" s="163">
        <v>0.125</v>
      </c>
      <c r="AK189" s="163">
        <v>0.125</v>
      </c>
      <c r="AL189" s="163">
        <v>0.125</v>
      </c>
      <c r="AM189" s="163">
        <v>0.125</v>
      </c>
      <c r="AN189" s="163">
        <v>0.125</v>
      </c>
      <c r="AO189" s="163">
        <v>0.125</v>
      </c>
      <c r="AP189" s="163">
        <v>0.125</v>
      </c>
      <c r="AQ189" s="163">
        <v>0.125</v>
      </c>
      <c r="AR189" s="163">
        <v>0.125</v>
      </c>
      <c r="AS189" s="163">
        <v>0.125</v>
      </c>
      <c r="AT189" s="163">
        <v>0.125</v>
      </c>
      <c r="AU189" s="163">
        <v>0.125</v>
      </c>
      <c r="AV189" s="163">
        <v>0.125</v>
      </c>
      <c r="AW189" s="163">
        <v>0.125</v>
      </c>
      <c r="AX189" s="163">
        <v>0.125</v>
      </c>
      <c r="AY189" s="163">
        <v>0.125</v>
      </c>
    </row>
    <row r="190" spans="1:51" s="106" customFormat="1" ht="15" customHeight="1">
      <c r="A190" s="143"/>
      <c r="B190" s="23" t="s">
        <v>384</v>
      </c>
      <c r="C190" s="337"/>
      <c r="D190" s="337"/>
      <c r="E190" s="159"/>
      <c r="F190" s="163">
        <v>0.05</v>
      </c>
      <c r="G190" s="163">
        <v>0.05</v>
      </c>
      <c r="H190" s="163">
        <v>0.05</v>
      </c>
      <c r="I190" s="163">
        <v>0.05</v>
      </c>
      <c r="J190" s="163">
        <v>0.05</v>
      </c>
      <c r="K190" s="163">
        <v>0.05</v>
      </c>
      <c r="L190" s="163">
        <v>0.05</v>
      </c>
      <c r="M190" s="163">
        <v>0.05</v>
      </c>
      <c r="N190" s="163">
        <v>0.05</v>
      </c>
      <c r="O190" s="163">
        <v>0.05</v>
      </c>
      <c r="P190" s="163">
        <v>6.25E-2</v>
      </c>
      <c r="Q190" s="163">
        <v>6.25E-2</v>
      </c>
      <c r="R190" s="163">
        <v>6.25E-2</v>
      </c>
      <c r="S190" s="163">
        <v>6.25E-2</v>
      </c>
      <c r="T190" s="163">
        <v>6.25E-2</v>
      </c>
      <c r="U190" s="163">
        <v>7.4999999999999997E-2</v>
      </c>
      <c r="V190" s="163">
        <v>7.4999999999999997E-2</v>
      </c>
      <c r="W190" s="163">
        <v>7.4999999999999997E-2</v>
      </c>
      <c r="X190" s="163">
        <v>7.4999999999999997E-2</v>
      </c>
      <c r="Y190" s="163">
        <v>7.4999999999999997E-2</v>
      </c>
      <c r="Z190" s="163">
        <v>8.7499999999999994E-2</v>
      </c>
      <c r="AA190" s="163">
        <v>8.7499999999999994E-2</v>
      </c>
      <c r="AB190" s="163">
        <v>8.7499999999999994E-2</v>
      </c>
      <c r="AC190" s="163">
        <v>8.7499999999999994E-2</v>
      </c>
      <c r="AD190" s="163">
        <v>8.7499999999999994E-2</v>
      </c>
      <c r="AE190" s="163">
        <v>0.1</v>
      </c>
      <c r="AF190" s="163">
        <v>0.1</v>
      </c>
      <c r="AG190" s="163">
        <v>0.1</v>
      </c>
      <c r="AH190" s="163">
        <v>0.1</v>
      </c>
      <c r="AI190" s="163">
        <v>0.1</v>
      </c>
      <c r="AJ190" s="163">
        <v>0.1</v>
      </c>
      <c r="AK190" s="163">
        <v>0.1</v>
      </c>
      <c r="AL190" s="163">
        <v>0.1</v>
      </c>
      <c r="AM190" s="163">
        <v>0.1</v>
      </c>
      <c r="AN190" s="163">
        <v>0.1</v>
      </c>
      <c r="AO190" s="163">
        <v>0.1</v>
      </c>
      <c r="AP190" s="163">
        <v>0.1</v>
      </c>
      <c r="AQ190" s="163">
        <v>0.1</v>
      </c>
      <c r="AR190" s="163">
        <v>0.1</v>
      </c>
      <c r="AS190" s="163">
        <v>0.1</v>
      </c>
      <c r="AT190" s="163">
        <v>0.1</v>
      </c>
      <c r="AU190" s="163">
        <v>0.1</v>
      </c>
      <c r="AV190" s="163">
        <v>0.1</v>
      </c>
      <c r="AW190" s="163">
        <v>0.1</v>
      </c>
      <c r="AX190" s="163">
        <v>0.1</v>
      </c>
      <c r="AY190" s="163">
        <v>0.1</v>
      </c>
    </row>
    <row r="191" spans="1:51" s="106" customFormat="1" ht="15" customHeight="1">
      <c r="A191" s="143"/>
      <c r="B191" s="23" t="s">
        <v>448</v>
      </c>
      <c r="C191" s="337"/>
      <c r="D191" s="337"/>
      <c r="E191" s="159"/>
      <c r="F191" s="185"/>
      <c r="G191" s="185">
        <v>4.4870257201154521E-4</v>
      </c>
      <c r="H191" s="185">
        <v>8.9740514402309043E-4</v>
      </c>
      <c r="I191" s="185">
        <v>1.3461077160346355E-3</v>
      </c>
      <c r="J191" s="185">
        <v>1.7948102880461809E-3</v>
      </c>
      <c r="K191" s="185">
        <v>2.243512860057726E-3</v>
      </c>
      <c r="L191" s="185">
        <v>2.243512860057726E-3</v>
      </c>
      <c r="M191" s="185">
        <v>2.243512860057726E-3</v>
      </c>
      <c r="N191" s="185">
        <v>2.243512860057726E-3</v>
      </c>
      <c r="O191" s="185">
        <v>2.243512860057726E-3</v>
      </c>
      <c r="P191" s="185">
        <v>2.243512860057726E-3</v>
      </c>
      <c r="Q191" s="185">
        <v>2.243512860057726E-3</v>
      </c>
      <c r="R191" s="185">
        <v>2.243512860057726E-3</v>
      </c>
      <c r="S191" s="185">
        <v>2.243512860057726E-3</v>
      </c>
      <c r="T191" s="185">
        <v>2.243512860057726E-3</v>
      </c>
      <c r="U191" s="185">
        <v>2.243512860057726E-3</v>
      </c>
      <c r="V191" s="185">
        <v>2.243512860057726E-3</v>
      </c>
      <c r="W191" s="185">
        <v>2.243512860057726E-3</v>
      </c>
      <c r="X191" s="185">
        <v>2.243512860057726E-3</v>
      </c>
      <c r="Y191" s="185">
        <v>2.243512860057726E-3</v>
      </c>
      <c r="Z191" s="185">
        <v>2.243512860057726E-3</v>
      </c>
      <c r="AA191" s="185">
        <v>2.243512860057726E-3</v>
      </c>
      <c r="AB191" s="185">
        <v>2.243512860057726E-3</v>
      </c>
      <c r="AC191" s="185">
        <v>2.243512860057726E-3</v>
      </c>
      <c r="AD191" s="185">
        <v>2.243512860057726E-3</v>
      </c>
      <c r="AE191" s="185">
        <v>2.243512860057726E-3</v>
      </c>
      <c r="AF191" s="185">
        <v>2.243512860057726E-3</v>
      </c>
      <c r="AG191" s="185">
        <v>2.243512860057726E-3</v>
      </c>
      <c r="AH191" s="185">
        <v>2.243512860057726E-3</v>
      </c>
      <c r="AI191" s="185">
        <v>2.243512860057726E-3</v>
      </c>
      <c r="AJ191" s="185">
        <v>2.243512860057726E-3</v>
      </c>
      <c r="AK191" s="185">
        <v>2.243512860057726E-3</v>
      </c>
      <c r="AL191" s="185">
        <v>2.243512860057726E-3</v>
      </c>
      <c r="AM191" s="185">
        <v>2.243512860057726E-3</v>
      </c>
      <c r="AN191" s="185">
        <v>2.243512860057726E-3</v>
      </c>
      <c r="AO191" s="185">
        <v>2.243512860057726E-3</v>
      </c>
      <c r="AP191" s="185">
        <v>2.243512860057726E-3</v>
      </c>
      <c r="AQ191" s="185">
        <v>2.243512860057726E-3</v>
      </c>
      <c r="AR191" s="185">
        <v>2.243512860057726E-3</v>
      </c>
      <c r="AS191" s="185">
        <v>2.243512860057726E-3</v>
      </c>
      <c r="AT191" s="185">
        <v>2.243512860057726E-3</v>
      </c>
      <c r="AU191" s="185">
        <v>2.243512860057726E-3</v>
      </c>
      <c r="AV191" s="185">
        <v>2.243512860057726E-3</v>
      </c>
      <c r="AW191" s="185">
        <v>2.243512860057726E-3</v>
      </c>
      <c r="AX191" s="185">
        <v>2.243512860057726E-3</v>
      </c>
      <c r="AY191" s="185">
        <v>2.243512860057726E-3</v>
      </c>
    </row>
    <row r="192" spans="1:51" s="106" customFormat="1" ht="15" customHeight="1">
      <c r="A192" s="143"/>
      <c r="B192" s="23" t="s">
        <v>372</v>
      </c>
      <c r="C192" s="337"/>
      <c r="D192" s="337"/>
      <c r="E192" s="163">
        <v>0.14000000000000001</v>
      </c>
      <c r="F192" s="163">
        <v>0.14000000000000001</v>
      </c>
      <c r="G192" s="163">
        <v>0.14000000000000001</v>
      </c>
      <c r="H192" s="163">
        <v>0.14000000000000001</v>
      </c>
      <c r="I192" s="163">
        <v>0.14000000000000001</v>
      </c>
      <c r="J192" s="163">
        <v>0.14000000000000001</v>
      </c>
      <c r="K192" s="163">
        <v>0.14000000000000001</v>
      </c>
      <c r="L192" s="163">
        <v>0.14000000000000001</v>
      </c>
      <c r="M192" s="163">
        <v>0.14000000000000001</v>
      </c>
      <c r="N192" s="163">
        <v>0.14000000000000001</v>
      </c>
      <c r="O192" s="163">
        <v>0.14000000000000001</v>
      </c>
      <c r="P192" s="163">
        <v>0.14000000000000001</v>
      </c>
      <c r="Q192" s="163">
        <v>0.14000000000000001</v>
      </c>
      <c r="R192" s="163">
        <v>0.14000000000000001</v>
      </c>
      <c r="S192" s="163">
        <v>0.14000000000000001</v>
      </c>
      <c r="T192" s="163">
        <v>0.14000000000000001</v>
      </c>
      <c r="U192" s="163">
        <v>0.14000000000000001</v>
      </c>
      <c r="V192" s="163">
        <v>0.14000000000000001</v>
      </c>
      <c r="W192" s="163">
        <v>0.14000000000000001</v>
      </c>
      <c r="X192" s="163">
        <v>0.14000000000000001</v>
      </c>
      <c r="Y192" s="163">
        <v>0.14000000000000001</v>
      </c>
      <c r="Z192" s="163">
        <v>0.14000000000000001</v>
      </c>
      <c r="AA192" s="163">
        <v>0.14000000000000001</v>
      </c>
      <c r="AB192" s="163">
        <v>0.14000000000000001</v>
      </c>
      <c r="AC192" s="163">
        <v>0.14000000000000001</v>
      </c>
      <c r="AD192" s="163">
        <v>0.14000000000000001</v>
      </c>
      <c r="AE192" s="163">
        <v>0.14000000000000001</v>
      </c>
      <c r="AF192" s="163">
        <v>0.14000000000000001</v>
      </c>
      <c r="AG192" s="163">
        <v>0.14000000000000001</v>
      </c>
      <c r="AH192" s="163">
        <v>0.14000000000000001</v>
      </c>
      <c r="AI192" s="163">
        <v>0.14000000000000001</v>
      </c>
      <c r="AJ192" s="163">
        <v>0.14000000000000001</v>
      </c>
      <c r="AK192" s="163">
        <v>0.14000000000000001</v>
      </c>
      <c r="AL192" s="163">
        <v>0.14000000000000001</v>
      </c>
      <c r="AM192" s="163">
        <v>0.15</v>
      </c>
      <c r="AN192" s="163">
        <v>0.15</v>
      </c>
      <c r="AO192" s="163">
        <v>0.15</v>
      </c>
      <c r="AP192" s="163">
        <v>0.15</v>
      </c>
      <c r="AQ192" s="163">
        <v>0.15</v>
      </c>
      <c r="AR192" s="163">
        <v>0.16</v>
      </c>
      <c r="AS192" s="163">
        <v>0.16</v>
      </c>
      <c r="AT192" s="163">
        <v>0.16</v>
      </c>
      <c r="AU192" s="163">
        <v>0.16</v>
      </c>
      <c r="AV192" s="163">
        <v>0.16</v>
      </c>
      <c r="AW192" s="163">
        <v>0.16</v>
      </c>
      <c r="AX192" s="163">
        <v>0.16</v>
      </c>
      <c r="AY192" s="163">
        <v>0.16</v>
      </c>
    </row>
    <row r="193" spans="1:51" s="106" customFormat="1" ht="15" customHeight="1">
      <c r="A193" s="143"/>
      <c r="B193" s="23" t="s">
        <v>373</v>
      </c>
      <c r="C193" s="337"/>
      <c r="D193" s="337"/>
      <c r="E193" s="159">
        <v>-9.2352156956153342E-4</v>
      </c>
      <c r="F193" s="159">
        <v>1.5081053286393128E-3</v>
      </c>
      <c r="G193" s="159">
        <v>1.0143197554918638E-3</v>
      </c>
      <c r="H193" s="159">
        <v>5.2375098705574749E-4</v>
      </c>
      <c r="I193" s="159">
        <v>6.527470431823021E-4</v>
      </c>
      <c r="J193" s="159">
        <v>7.4532743338686096E-4</v>
      </c>
      <c r="K193" s="159">
        <v>8.2035861049731609E-4</v>
      </c>
      <c r="L193" s="159">
        <v>3.7605671074423044E-4</v>
      </c>
      <c r="M193" s="159">
        <v>-5.3571208496024786E-5</v>
      </c>
      <c r="N193" s="159">
        <v>-4.6377990628699781E-4</v>
      </c>
      <c r="O193" s="159">
        <v>-8.8578771008316834E-4</v>
      </c>
      <c r="P193" s="159">
        <v>4.9928315462715103E-4</v>
      </c>
      <c r="Q193" s="159">
        <v>9.1537250123011754E-5</v>
      </c>
      <c r="R193" s="159">
        <v>-2.608552206448643E-4</v>
      </c>
      <c r="S193" s="159">
        <v>-6.2446707275870192E-4</v>
      </c>
      <c r="T193" s="159">
        <v>-9.7367499760386486E-4</v>
      </c>
      <c r="U193" s="159">
        <v>3.3534547898684056E-4</v>
      </c>
      <c r="V193" s="159">
        <v>8.2701360154178311E-5</v>
      </c>
      <c r="W193" s="159">
        <v>-1.3665416302198127E-4</v>
      </c>
      <c r="X193" s="159">
        <v>-4.3789001067346886E-4</v>
      </c>
      <c r="Y193" s="159">
        <v>-7.2012114976797645E-4</v>
      </c>
      <c r="Z193" s="159">
        <v>4.0789671288014515E-4</v>
      </c>
      <c r="AA193" s="159">
        <v>2.1015028293351959E-4</v>
      </c>
      <c r="AB193" s="159">
        <v>-4.1763893746452063E-7</v>
      </c>
      <c r="AC193" s="159">
        <v>-2.207457236156167E-4</v>
      </c>
      <c r="AD193" s="159">
        <v>-4.6074521719872627E-4</v>
      </c>
      <c r="AE193" s="159">
        <v>1.049855340346826E-3</v>
      </c>
      <c r="AF193" s="159">
        <v>7.8848817626885406E-4</v>
      </c>
      <c r="AG193" s="159">
        <v>4.4406072030619623E-4</v>
      </c>
      <c r="AH193" s="159">
        <v>9.0825944849836499E-5</v>
      </c>
      <c r="AI193" s="159">
        <v>-2.0616433718925395E-4</v>
      </c>
      <c r="AJ193" s="159">
        <v>-4.7572968729365714E-4</v>
      </c>
      <c r="AK193" s="159">
        <v>-7.5657823184652542E-4</v>
      </c>
      <c r="AL193" s="159">
        <v>-1.0751570738754095E-3</v>
      </c>
      <c r="AM193" s="159">
        <v>1.0046494787028411E-3</v>
      </c>
      <c r="AN193" s="159">
        <v>5.6796943928787494E-4</v>
      </c>
      <c r="AO193" s="159">
        <v>1.2871789455319929E-4</v>
      </c>
      <c r="AP193" s="159">
        <v>-2.9623158128820257E-4</v>
      </c>
      <c r="AQ193" s="159">
        <v>-7.0960492562329933E-4</v>
      </c>
      <c r="AR193" s="159">
        <v>1.2013844241944606E-3</v>
      </c>
      <c r="AS193" s="159">
        <v>7.409147105386267E-4</v>
      </c>
      <c r="AT193" s="159">
        <v>3.0981568423749453E-4</v>
      </c>
      <c r="AU193" s="159">
        <v>-7.5919539902265937E-5</v>
      </c>
      <c r="AV193" s="159">
        <v>-4.0875377545257149E-4</v>
      </c>
      <c r="AW193" s="159">
        <v>-7.3649832730271134E-4</v>
      </c>
      <c r="AX193" s="159">
        <v>-9.5722530461636243E-4</v>
      </c>
      <c r="AY193" s="159">
        <v>-1.0395625707301619E-3</v>
      </c>
    </row>
    <row r="194" spans="1:51" s="106" customFormat="1" ht="15" customHeight="1">
      <c r="A194" s="143"/>
      <c r="B194" s="23" t="s">
        <v>374</v>
      </c>
      <c r="C194" s="337"/>
      <c r="D194" s="337"/>
      <c r="E194" s="159">
        <v>-9.2352156956153342E-4</v>
      </c>
      <c r="F194" s="159">
        <v>5.8458375907777943E-4</v>
      </c>
      <c r="G194" s="159">
        <v>1.5989035145696432E-3</v>
      </c>
      <c r="H194" s="159">
        <v>2.1226545016253908E-3</v>
      </c>
      <c r="I194" s="159">
        <v>2.7754015448076931E-3</v>
      </c>
      <c r="J194" s="159">
        <v>3.5207289781945539E-3</v>
      </c>
      <c r="K194" s="159">
        <v>4.34108758869187E-3</v>
      </c>
      <c r="L194" s="159">
        <v>4.7171442994361004E-3</v>
      </c>
      <c r="M194" s="159">
        <v>4.6635730909400756E-3</v>
      </c>
      <c r="N194" s="159">
        <v>4.1997931846530778E-3</v>
      </c>
      <c r="O194" s="159">
        <v>3.3140054745699095E-3</v>
      </c>
      <c r="P194" s="159">
        <v>3.8132886291970605E-3</v>
      </c>
      <c r="Q194" s="159">
        <v>3.9048258793200723E-3</v>
      </c>
      <c r="R194" s="159">
        <v>3.643970658675208E-3</v>
      </c>
      <c r="S194" s="159">
        <v>3.0195035859165061E-3</v>
      </c>
      <c r="T194" s="159">
        <v>2.0458285883126412E-3</v>
      </c>
      <c r="U194" s="159">
        <v>2.3811740672994818E-3</v>
      </c>
      <c r="V194" s="159">
        <v>2.4638754274536601E-3</v>
      </c>
      <c r="W194" s="159">
        <v>2.3272212644316788E-3</v>
      </c>
      <c r="X194" s="159">
        <v>1.8893312537582099E-3</v>
      </c>
      <c r="Y194" s="159">
        <v>1.1692101039902335E-3</v>
      </c>
      <c r="Z194" s="159">
        <v>1.5771068168703786E-3</v>
      </c>
      <c r="AA194" s="159">
        <v>1.7872570998038982E-3</v>
      </c>
      <c r="AB194" s="159">
        <v>1.7868394608664337E-3</v>
      </c>
      <c r="AC194" s="159">
        <v>1.566093737250817E-3</v>
      </c>
      <c r="AD194" s="159">
        <v>1.1053485200520907E-3</v>
      </c>
      <c r="AE194" s="159">
        <v>2.1552038603989167E-3</v>
      </c>
      <c r="AF194" s="159">
        <v>2.9436920366677707E-3</v>
      </c>
      <c r="AG194" s="159">
        <v>3.387752756973967E-3</v>
      </c>
      <c r="AH194" s="159">
        <v>3.4785787018238035E-3</v>
      </c>
      <c r="AI194" s="159">
        <v>3.2724143646345495E-3</v>
      </c>
      <c r="AJ194" s="159">
        <v>2.7966846773408924E-3</v>
      </c>
      <c r="AK194" s="159">
        <v>2.040106445494367E-3</v>
      </c>
      <c r="AL194" s="159">
        <v>9.649493716189575E-4</v>
      </c>
      <c r="AM194" s="159">
        <v>1.9695988503217986E-3</v>
      </c>
      <c r="AN194" s="159">
        <v>2.5375682896096735E-3</v>
      </c>
      <c r="AO194" s="159">
        <v>2.6662861841628728E-3</v>
      </c>
      <c r="AP194" s="159">
        <v>2.3700546028746702E-3</v>
      </c>
      <c r="AQ194" s="159">
        <v>1.6604496772513709E-3</v>
      </c>
      <c r="AR194" s="159">
        <v>2.8618341014458315E-3</v>
      </c>
      <c r="AS194" s="159">
        <v>3.6027488119844582E-3</v>
      </c>
      <c r="AT194" s="159">
        <v>3.9125644962219527E-3</v>
      </c>
      <c r="AU194" s="159">
        <v>3.8366449563196868E-3</v>
      </c>
      <c r="AV194" s="159">
        <v>3.4278911808671153E-3</v>
      </c>
      <c r="AW194" s="159">
        <v>2.691392853564404E-3</v>
      </c>
      <c r="AX194" s="159">
        <v>1.7341675489480415E-3</v>
      </c>
      <c r="AY194" s="159">
        <v>6.9460497821787967E-4</v>
      </c>
    </row>
    <row r="195" spans="1:51" s="106" customFormat="1" ht="15" customHeight="1">
      <c r="A195" s="143"/>
      <c r="B195" s="23"/>
      <c r="C195" s="337"/>
      <c r="D195" s="337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  <c r="AU195" s="159"/>
      <c r="AV195" s="159"/>
      <c r="AW195" s="159"/>
      <c r="AX195" s="159"/>
      <c r="AY195" s="159"/>
    </row>
    <row r="196" spans="1:51" s="106" customFormat="1" ht="15" customHeight="1">
      <c r="A196" s="143"/>
      <c r="B196" s="23" t="s">
        <v>455</v>
      </c>
      <c r="C196" s="337"/>
      <c r="D196" s="337"/>
      <c r="E196" s="163">
        <v>0.2</v>
      </c>
      <c r="F196" s="163">
        <v>0.21</v>
      </c>
      <c r="G196" s="163">
        <v>0.22</v>
      </c>
      <c r="H196" s="163">
        <v>0.23</v>
      </c>
      <c r="I196" s="163">
        <v>0.24</v>
      </c>
      <c r="J196" s="163">
        <v>0.25</v>
      </c>
      <c r="K196" s="163">
        <v>0.26</v>
      </c>
      <c r="L196" s="163">
        <v>0.27</v>
      </c>
      <c r="M196" s="163">
        <v>0.28000000000000003</v>
      </c>
      <c r="N196" s="163">
        <v>0.28999999999999998</v>
      </c>
      <c r="O196" s="185">
        <v>0.28120000000000001</v>
      </c>
      <c r="P196" s="163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  <c r="AX196" s="159"/>
      <c r="AY196" s="159"/>
    </row>
    <row r="197" spans="1:51" s="106" customFormat="1" ht="15" customHeight="1">
      <c r="A197" s="143"/>
      <c r="B197" s="23" t="s">
        <v>360</v>
      </c>
      <c r="C197" s="337"/>
      <c r="D197" s="337"/>
      <c r="E197" s="163"/>
      <c r="F197" s="185">
        <v>2.8686869024519006E-3</v>
      </c>
      <c r="G197" s="185">
        <v>2.7536326149204073E-3</v>
      </c>
      <c r="H197" s="185">
        <v>2.6385783273889141E-3</v>
      </c>
      <c r="I197" s="185">
        <v>2.5235240398574208E-3</v>
      </c>
      <c r="J197" s="185">
        <v>2.4084697523259276E-3</v>
      </c>
      <c r="K197" s="185">
        <v>2.2934154647944343E-3</v>
      </c>
      <c r="L197" s="185">
        <v>2.1783611772629411E-3</v>
      </c>
      <c r="M197" s="185">
        <v>2.0633068897314478E-3</v>
      </c>
      <c r="N197" s="185">
        <v>1.9482526021999545E-3</v>
      </c>
      <c r="O197" s="163"/>
      <c r="P197" s="163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  <c r="AX197" s="159"/>
      <c r="AY197" s="159"/>
    </row>
    <row r="198" spans="1:51" s="106" customFormat="1" ht="15" customHeight="1">
      <c r="A198" s="143"/>
      <c r="B198" s="23" t="s">
        <v>361</v>
      </c>
      <c r="C198" s="337"/>
      <c r="D198" s="337"/>
      <c r="E198" s="163"/>
      <c r="F198" s="185">
        <v>2.8686869024519006E-3</v>
      </c>
      <c r="G198" s="185">
        <v>5.6223195173723079E-3</v>
      </c>
      <c r="H198" s="185">
        <v>8.2608978447612225E-3</v>
      </c>
      <c r="I198" s="185">
        <v>1.0784421884618643E-2</v>
      </c>
      <c r="J198" s="185">
        <v>1.319289163694457E-2</v>
      </c>
      <c r="K198" s="185">
        <v>1.5486307101739004E-2</v>
      </c>
      <c r="L198" s="185">
        <v>1.7664668279001945E-2</v>
      </c>
      <c r="M198" s="185">
        <v>1.9727975168733394E-2</v>
      </c>
      <c r="N198" s="185">
        <v>2.1676227770933348E-2</v>
      </c>
      <c r="O198" s="185">
        <v>1.9961765480997391E-2</v>
      </c>
      <c r="P198" s="163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59"/>
      <c r="AW198" s="159"/>
      <c r="AX198" s="159"/>
      <c r="AY198" s="159"/>
    </row>
    <row r="199" spans="1:51" s="106" customFormat="1" ht="15" customHeight="1">
      <c r="A199" s="143"/>
      <c r="B199" s="23"/>
      <c r="C199" s="337"/>
      <c r="D199" s="337"/>
      <c r="E199" s="163"/>
      <c r="F199" s="185"/>
      <c r="G199" s="185"/>
      <c r="H199" s="185"/>
      <c r="I199" s="185"/>
      <c r="J199" s="185"/>
      <c r="K199" s="185"/>
      <c r="L199" s="185"/>
      <c r="M199" s="185"/>
      <c r="N199" s="185"/>
      <c r="O199" s="163"/>
      <c r="P199" s="163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59"/>
      <c r="AT199" s="159"/>
      <c r="AU199" s="159"/>
      <c r="AV199" s="159"/>
      <c r="AW199" s="159"/>
      <c r="AX199" s="159"/>
      <c r="AY199" s="159"/>
    </row>
    <row r="200" spans="1:51" s="106" customFormat="1" ht="15" customHeight="1">
      <c r="A200" s="143"/>
      <c r="B200" s="23" t="s">
        <v>456</v>
      </c>
      <c r="C200" s="337"/>
      <c r="D200" s="337"/>
      <c r="E200" s="163">
        <v>0.2</v>
      </c>
      <c r="F200" s="163">
        <v>0.21</v>
      </c>
      <c r="G200" s="163">
        <v>0.22</v>
      </c>
      <c r="H200" s="163">
        <v>0.23</v>
      </c>
      <c r="I200" s="163">
        <v>0.24</v>
      </c>
      <c r="J200" s="185">
        <v>0.2298</v>
      </c>
      <c r="K200" s="163"/>
      <c r="L200" s="163"/>
      <c r="M200" s="163"/>
      <c r="N200" s="163"/>
      <c r="O200" s="185"/>
      <c r="P200" s="163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</row>
    <row r="201" spans="1:51" s="106" customFormat="1" ht="15" customHeight="1">
      <c r="A201" s="143"/>
      <c r="B201" s="23" t="s">
        <v>362</v>
      </c>
      <c r="C201" s="337"/>
      <c r="D201" s="337"/>
      <c r="E201" s="163"/>
      <c r="F201" s="185">
        <v>2.8686869024519006E-3</v>
      </c>
      <c r="G201" s="185">
        <v>2.7536326149204073E-3</v>
      </c>
      <c r="H201" s="185">
        <v>2.6385783273889141E-3</v>
      </c>
      <c r="I201" s="185">
        <v>2.5235240398574208E-3</v>
      </c>
      <c r="J201" s="185"/>
      <c r="K201" s="185"/>
      <c r="L201" s="185"/>
      <c r="M201" s="185"/>
      <c r="N201" s="185"/>
      <c r="O201" s="185"/>
      <c r="P201" s="163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  <c r="AQ201" s="159"/>
      <c r="AR201" s="159"/>
      <c r="AS201" s="159"/>
      <c r="AT201" s="159"/>
      <c r="AU201" s="159"/>
      <c r="AV201" s="159"/>
      <c r="AW201" s="159"/>
      <c r="AX201" s="159"/>
      <c r="AY201" s="159"/>
    </row>
    <row r="202" spans="1:51" s="106" customFormat="1" ht="15" customHeight="1">
      <c r="A202" s="143"/>
      <c r="B202" s="23" t="s">
        <v>363</v>
      </c>
      <c r="C202" s="337"/>
      <c r="D202" s="337"/>
      <c r="E202" s="185">
        <v>1.9574655490222294E-3</v>
      </c>
      <c r="F202" s="185">
        <v>1.9090249707041885E-4</v>
      </c>
      <c r="G202" s="185">
        <v>1.7897333616010086E-4</v>
      </c>
      <c r="H202" s="185">
        <v>1.6704417524978287E-4</v>
      </c>
      <c r="I202" s="185">
        <v>1.5511501433946489E-4</v>
      </c>
      <c r="J202" s="185"/>
      <c r="K202" s="185"/>
      <c r="L202" s="185"/>
      <c r="M202" s="185"/>
      <c r="N202" s="185"/>
      <c r="O202" s="185"/>
      <c r="P202" s="163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</row>
    <row r="203" spans="1:51" s="106" customFormat="1" ht="15" customHeight="1">
      <c r="A203" s="143"/>
      <c r="B203" s="23" t="s">
        <v>364</v>
      </c>
      <c r="C203" s="337"/>
      <c r="D203" s="337"/>
      <c r="E203" s="163"/>
      <c r="F203" s="185">
        <v>5.4842543723345155E-4</v>
      </c>
      <c r="G203" s="185">
        <v>2.5056267062414104E-3</v>
      </c>
      <c r="H203" s="185">
        <v>2.5056267062414104E-3</v>
      </c>
      <c r="I203" s="185">
        <v>2.5056267062414104E-3</v>
      </c>
      <c r="J203" s="185"/>
      <c r="K203" s="185"/>
      <c r="L203" s="185"/>
      <c r="M203" s="185"/>
      <c r="N203" s="185"/>
      <c r="O203" s="185"/>
      <c r="P203" s="163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  <c r="AQ203" s="159"/>
      <c r="AR203" s="159"/>
      <c r="AS203" s="159"/>
      <c r="AT203" s="159"/>
      <c r="AU203" s="159"/>
      <c r="AV203" s="159"/>
      <c r="AW203" s="159"/>
      <c r="AX203" s="159"/>
      <c r="AY203" s="159"/>
    </row>
    <row r="204" spans="1:51" s="106" customFormat="1" ht="15" customHeight="1">
      <c r="A204" s="143"/>
      <c r="B204" s="23" t="s">
        <v>365</v>
      </c>
      <c r="C204" s="337"/>
      <c r="D204" s="185">
        <v>3.7903995836764191E-3</v>
      </c>
      <c r="E204" s="185"/>
      <c r="F204" s="337"/>
      <c r="G204" s="185"/>
      <c r="H204" s="185"/>
      <c r="I204" s="185"/>
      <c r="J204" s="185"/>
      <c r="K204" s="185"/>
      <c r="L204" s="185"/>
      <c r="M204" s="185"/>
      <c r="N204" s="185"/>
      <c r="O204" s="185"/>
      <c r="P204" s="163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  <c r="AQ204" s="159"/>
      <c r="AR204" s="159"/>
      <c r="AS204" s="159"/>
      <c r="AT204" s="159"/>
      <c r="AU204" s="159"/>
      <c r="AV204" s="159"/>
      <c r="AW204" s="159"/>
      <c r="AX204" s="159"/>
      <c r="AY204" s="159"/>
    </row>
    <row r="205" spans="1:51" s="106" customFormat="1" ht="15" customHeight="1">
      <c r="A205" s="143"/>
      <c r="B205" s="23" t="s">
        <v>463</v>
      </c>
      <c r="C205" s="337"/>
      <c r="D205" s="337"/>
      <c r="E205" s="185">
        <v>1.9574655490222294E-3</v>
      </c>
      <c r="F205" s="185">
        <v>3.6080148367557711E-3</v>
      </c>
      <c r="G205" s="185">
        <v>5.4382326573219186E-3</v>
      </c>
      <c r="H205" s="185">
        <v>5.3112492088801073E-3</v>
      </c>
      <c r="I205" s="185">
        <v>5.1842657604382961E-3</v>
      </c>
      <c r="J205" s="185"/>
      <c r="K205" s="185"/>
      <c r="L205" s="185"/>
      <c r="M205" s="185"/>
      <c r="N205" s="185"/>
      <c r="O205" s="185"/>
      <c r="P205" s="163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  <c r="AQ205" s="159"/>
      <c r="AR205" s="159"/>
      <c r="AS205" s="159"/>
      <c r="AT205" s="159"/>
      <c r="AU205" s="159"/>
      <c r="AV205" s="159"/>
      <c r="AW205" s="159"/>
      <c r="AX205" s="159"/>
      <c r="AY205" s="159"/>
    </row>
    <row r="206" spans="1:51" s="106" customFormat="1" ht="15" customHeight="1">
      <c r="A206" s="143"/>
      <c r="B206" s="23" t="s">
        <v>464</v>
      </c>
      <c r="C206" s="337"/>
      <c r="D206" s="185">
        <v>3.7903995836764191E-3</v>
      </c>
      <c r="E206" s="185">
        <v>5.7478651326986485E-3</v>
      </c>
      <c r="F206" s="185">
        <v>9.3558799694544205E-3</v>
      </c>
      <c r="G206" s="185">
        <v>1.4794112626776339E-2</v>
      </c>
      <c r="H206" s="185">
        <v>2.0105361835656445E-2</v>
      </c>
      <c r="I206" s="185">
        <v>2.5289627596094742E-2</v>
      </c>
      <c r="J206" s="185">
        <v>1.9999136851478846E-2</v>
      </c>
      <c r="K206" s="185"/>
      <c r="L206" s="185"/>
      <c r="M206" s="185"/>
      <c r="N206" s="185"/>
      <c r="O206" s="185"/>
      <c r="P206" s="163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  <c r="AQ206" s="159"/>
      <c r="AR206" s="159"/>
      <c r="AS206" s="159"/>
      <c r="AT206" s="159"/>
      <c r="AU206" s="159"/>
      <c r="AV206" s="159"/>
      <c r="AW206" s="159"/>
      <c r="AX206" s="159"/>
      <c r="AY206" s="159"/>
    </row>
    <row r="207" spans="1:51" s="106" customFormat="1" ht="15" customHeight="1">
      <c r="A207" s="143"/>
      <c r="B207" s="23"/>
      <c r="C207" s="337"/>
      <c r="D207" s="337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  <c r="AQ207" s="159"/>
      <c r="AR207" s="159"/>
      <c r="AS207" s="159"/>
      <c r="AT207" s="159"/>
      <c r="AU207" s="159"/>
      <c r="AV207" s="159"/>
      <c r="AW207" s="159"/>
      <c r="AX207" s="159"/>
      <c r="AY207" s="159"/>
    </row>
    <row r="208" spans="1:51" s="106" customFormat="1" ht="15" customHeight="1">
      <c r="A208" s="143"/>
      <c r="B208" s="23" t="s">
        <v>352</v>
      </c>
      <c r="C208" s="337"/>
      <c r="D208" s="337"/>
      <c r="E208" s="185">
        <v>1.1041722391132436E-2</v>
      </c>
      <c r="F208" s="185">
        <v>2.653868173120566E-2</v>
      </c>
      <c r="G208" s="185">
        <v>4.0508865245194037E-2</v>
      </c>
      <c r="H208" s="185">
        <v>5.3732186077042221E-2</v>
      </c>
      <c r="I208" s="185">
        <v>5.8897934529297813E-2</v>
      </c>
      <c r="J208" s="185">
        <v>6.4596753849964106E-2</v>
      </c>
      <c r="K208" s="185">
        <v>7.0297856903191569E-2</v>
      </c>
      <c r="L208" s="185">
        <v>7.6640018403865251E-2</v>
      </c>
      <c r="M208" s="185">
        <v>8.335411860637254E-2</v>
      </c>
      <c r="N208" s="185">
        <v>8.9686328323802522E-2</v>
      </c>
      <c r="O208" s="185">
        <v>9.6037971083771101E-2</v>
      </c>
      <c r="P208" s="185">
        <v>0.1015485135222759</v>
      </c>
      <c r="Q208" s="185">
        <v>0.10750538707400126</v>
      </c>
      <c r="R208" s="185">
        <v>0.11256218230590387</v>
      </c>
      <c r="S208" s="185">
        <v>0.11755805061748947</v>
      </c>
      <c r="T208" s="185">
        <v>0.12288937843814018</v>
      </c>
      <c r="U208" s="185">
        <v>0.12737992553871458</v>
      </c>
      <c r="V208" s="185">
        <v>0.13088043507002611</v>
      </c>
      <c r="W208" s="185">
        <v>0.13338702533154789</v>
      </c>
      <c r="X208" s="185">
        <v>0.13703428087532721</v>
      </c>
      <c r="Y208" s="185">
        <v>0.14018053517457296</v>
      </c>
      <c r="Z208" s="185">
        <v>0.14255461924236379</v>
      </c>
      <c r="AA208" s="185">
        <v>0.14456398006589721</v>
      </c>
      <c r="AB208" s="185">
        <v>0.14713700570570731</v>
      </c>
      <c r="AC208" s="185">
        <v>0.14876180194498367</v>
      </c>
      <c r="AD208" s="185">
        <v>0.15058697855132441</v>
      </c>
      <c r="AE208" s="185">
        <v>0.15225341727679487</v>
      </c>
      <c r="AF208" s="185">
        <v>0.15428290313704041</v>
      </c>
      <c r="AG208" s="185">
        <v>0.15733542824311053</v>
      </c>
      <c r="AH208" s="185">
        <v>0.16007462185440147</v>
      </c>
      <c r="AI208" s="185">
        <v>0.16278936309310155</v>
      </c>
      <c r="AJ208" s="185">
        <v>0.16588141540045342</v>
      </c>
      <c r="AK208" s="185">
        <v>0.16833090655113503</v>
      </c>
      <c r="AL208" s="185">
        <v>0.17068419430505932</v>
      </c>
      <c r="AM208" s="185">
        <v>0.17343033295261057</v>
      </c>
      <c r="AN208" s="185">
        <v>0.17698588463457121</v>
      </c>
      <c r="AO208" s="185">
        <v>0.1802719432142702</v>
      </c>
      <c r="AP208" s="185">
        <v>0.18307559962841413</v>
      </c>
      <c r="AQ208" s="185">
        <v>0.18680645916586469</v>
      </c>
      <c r="AR208" s="185">
        <v>0.19166426911883283</v>
      </c>
      <c r="AS208" s="185">
        <v>0.19515874626844842</v>
      </c>
      <c r="AT208" s="185">
        <v>0.19795925489517874</v>
      </c>
      <c r="AU208" s="185">
        <v>0.20012787087071193</v>
      </c>
      <c r="AV208" s="185">
        <v>0.20202470994429556</v>
      </c>
      <c r="AW208" s="185">
        <v>0.20405585656574843</v>
      </c>
      <c r="AX208" s="185">
        <v>0.20486856685072408</v>
      </c>
      <c r="AY208" s="185">
        <v>0.20429550233622729</v>
      </c>
    </row>
    <row r="209" spans="1:56" ht="15" customHeight="1">
      <c r="C209" s="9"/>
      <c r="D209" s="9"/>
    </row>
    <row r="210" spans="1:56" ht="15" hidden="1" customHeight="1" thickBot="1">
      <c r="B210" s="107" t="s">
        <v>351</v>
      </c>
      <c r="C210" s="148"/>
      <c r="D210" s="148"/>
      <c r="E210" s="111">
        <v>2014</v>
      </c>
      <c r="F210" s="112">
        <v>2015</v>
      </c>
      <c r="G210" s="112">
        <v>2016</v>
      </c>
      <c r="H210" s="112">
        <v>2017</v>
      </c>
      <c r="I210" s="112">
        <v>2018</v>
      </c>
      <c r="J210" s="112">
        <v>2019</v>
      </c>
      <c r="K210" s="112">
        <v>2020</v>
      </c>
      <c r="L210" s="113">
        <v>2021</v>
      </c>
      <c r="BD210" s="142"/>
    </row>
    <row r="211" spans="1:56" ht="15" hidden="1" customHeight="1" thickBot="1">
      <c r="B211" s="144" t="s">
        <v>350</v>
      </c>
      <c r="C211" s="9"/>
      <c r="D211" s="9"/>
      <c r="E211" s="145">
        <v>1.1041722391132436E-2</v>
      </c>
      <c r="F211" s="146">
        <v>2.653868173120566E-2</v>
      </c>
      <c r="G211" s="146">
        <v>4.0508865245194037E-2</v>
      </c>
      <c r="H211" s="146">
        <v>5.3732186077042221E-2</v>
      </c>
      <c r="I211" s="146">
        <v>5.8897934529297813E-2</v>
      </c>
      <c r="J211" s="146">
        <v>6.4596753849964217E-2</v>
      </c>
      <c r="K211" s="146">
        <v>7.0297856903191569E-2</v>
      </c>
      <c r="L211" s="147">
        <v>7.6640018403865251E-2</v>
      </c>
      <c r="BD211" s="142"/>
    </row>
    <row r="212" spans="1:56" ht="15" hidden="1" customHeight="1" thickBot="1">
      <c r="B212" s="107" t="s">
        <v>351</v>
      </c>
      <c r="C212" s="9"/>
      <c r="D212" s="9"/>
      <c r="E212" s="111">
        <v>2022</v>
      </c>
      <c r="F212" s="112">
        <v>2023</v>
      </c>
      <c r="G212" s="112">
        <v>2024</v>
      </c>
      <c r="H212" s="112">
        <v>2025</v>
      </c>
      <c r="I212" s="112">
        <v>2026</v>
      </c>
      <c r="J212" s="112">
        <v>2027</v>
      </c>
      <c r="K212" s="112">
        <v>2028</v>
      </c>
      <c r="L212" s="113">
        <v>2029</v>
      </c>
      <c r="BD212" s="142"/>
    </row>
    <row r="213" spans="1:56" ht="15" hidden="1" customHeight="1" thickBot="1">
      <c r="B213" s="144" t="s">
        <v>350</v>
      </c>
      <c r="C213" s="9"/>
      <c r="D213" s="9"/>
      <c r="E213" s="145">
        <v>8.335411860637254E-2</v>
      </c>
      <c r="F213" s="146">
        <v>8.9686328323802522E-2</v>
      </c>
      <c r="G213" s="146">
        <v>9.6037971083771323E-2</v>
      </c>
      <c r="H213" s="146">
        <v>0.1015485135222759</v>
      </c>
      <c r="I213" s="146">
        <v>0.10750538707400104</v>
      </c>
      <c r="J213" s="146">
        <v>0.11256218230590376</v>
      </c>
      <c r="K213" s="146">
        <v>0.11755805061748947</v>
      </c>
      <c r="L213" s="147">
        <v>0.12288937843814018</v>
      </c>
      <c r="BD213" s="142"/>
    </row>
    <row r="214" spans="1:56" ht="15" hidden="1" customHeight="1" thickBot="1">
      <c r="B214" s="107" t="s">
        <v>351</v>
      </c>
      <c r="C214" s="9"/>
      <c r="D214" s="9"/>
      <c r="E214" s="111">
        <v>2030</v>
      </c>
      <c r="F214" s="112">
        <v>2031</v>
      </c>
      <c r="G214" s="112">
        <v>2032</v>
      </c>
      <c r="H214" s="112">
        <v>2033</v>
      </c>
      <c r="I214" s="112">
        <v>2034</v>
      </c>
      <c r="J214" s="112">
        <v>2035</v>
      </c>
      <c r="K214" s="112">
        <v>2036</v>
      </c>
      <c r="L214" s="113">
        <v>2037</v>
      </c>
      <c r="BD214" s="142"/>
    </row>
    <row r="215" spans="1:56" ht="15" hidden="1" customHeight="1" thickBot="1">
      <c r="B215" s="144" t="s">
        <v>350</v>
      </c>
      <c r="C215" s="9"/>
      <c r="D215" s="9"/>
      <c r="E215" s="145">
        <v>0.12737992553871458</v>
      </c>
      <c r="F215" s="146">
        <v>0.13088043507002589</v>
      </c>
      <c r="G215" s="146">
        <v>0.13338702533154789</v>
      </c>
      <c r="H215" s="146">
        <v>0.13703428087532721</v>
      </c>
      <c r="I215" s="146">
        <v>0.14018053517457296</v>
      </c>
      <c r="J215" s="146">
        <v>0.14255461924236379</v>
      </c>
      <c r="K215" s="146">
        <v>0.14456398006589699</v>
      </c>
      <c r="L215" s="147">
        <v>0.14713700570570731</v>
      </c>
      <c r="BD215" s="142"/>
    </row>
    <row r="216" spans="1:56" ht="15" hidden="1" customHeight="1" thickBot="1">
      <c r="B216" s="107" t="s">
        <v>351</v>
      </c>
      <c r="C216" s="9"/>
      <c r="D216" s="9"/>
      <c r="E216" s="111">
        <v>2038</v>
      </c>
      <c r="F216" s="112">
        <v>2039</v>
      </c>
      <c r="G216" s="112">
        <v>2040</v>
      </c>
      <c r="H216" s="112">
        <v>2041</v>
      </c>
      <c r="I216" s="112">
        <v>2042</v>
      </c>
      <c r="J216" s="112">
        <v>2043</v>
      </c>
      <c r="K216" s="112">
        <v>2044</v>
      </c>
      <c r="L216" s="113">
        <v>2045</v>
      </c>
      <c r="BD216" s="142"/>
    </row>
    <row r="217" spans="1:56" ht="15" hidden="1" customHeight="1" thickBot="1">
      <c r="B217" s="144" t="s">
        <v>350</v>
      </c>
      <c r="C217" s="9"/>
      <c r="D217" s="9"/>
      <c r="E217" s="145">
        <v>0.14876180194498367</v>
      </c>
      <c r="F217" s="146">
        <v>0.15058697855132441</v>
      </c>
      <c r="G217" s="146">
        <v>0.15225341727679487</v>
      </c>
      <c r="H217" s="146">
        <v>0.15428290313704041</v>
      </c>
      <c r="I217" s="146">
        <v>0.15733542824311053</v>
      </c>
      <c r="J217" s="146">
        <v>0.16007462185440147</v>
      </c>
      <c r="K217" s="146">
        <v>0.16278936309310155</v>
      </c>
      <c r="L217" s="147">
        <v>0.16588141540045342</v>
      </c>
      <c r="BD217" s="142"/>
    </row>
    <row r="218" spans="1:56" ht="15" hidden="1" customHeight="1" thickBot="1">
      <c r="B218" s="107" t="s">
        <v>351</v>
      </c>
      <c r="C218" s="9"/>
      <c r="D218" s="9"/>
      <c r="E218" s="111">
        <v>2046</v>
      </c>
      <c r="F218" s="112">
        <v>2047</v>
      </c>
      <c r="G218" s="112">
        <v>2048</v>
      </c>
      <c r="H218" s="112">
        <v>2049</v>
      </c>
      <c r="I218" s="112">
        <v>2050</v>
      </c>
      <c r="J218" s="112">
        <v>2051</v>
      </c>
      <c r="K218" s="112">
        <v>2052</v>
      </c>
      <c r="L218" s="113">
        <v>2053</v>
      </c>
    </row>
    <row r="219" spans="1:56" ht="15" hidden="1" customHeight="1" thickBot="1">
      <c r="B219" s="144" t="s">
        <v>350</v>
      </c>
      <c r="C219" s="9"/>
      <c r="D219" s="9"/>
      <c r="E219" s="145">
        <v>0.16833090655113503</v>
      </c>
      <c r="F219" s="146">
        <v>0.17068419430505932</v>
      </c>
      <c r="G219" s="146">
        <v>0.17343033295261057</v>
      </c>
      <c r="H219" s="146">
        <v>0.17698588463457121</v>
      </c>
      <c r="I219" s="146">
        <v>0.1802719432142702</v>
      </c>
      <c r="J219" s="146">
        <v>0.18307559962841413</v>
      </c>
      <c r="K219" s="146">
        <v>0.18680645916586469</v>
      </c>
      <c r="L219" s="147">
        <v>0.19166426911883283</v>
      </c>
    </row>
    <row r="220" spans="1:56" ht="15" hidden="1" customHeight="1" thickBot="1">
      <c r="B220" s="107" t="s">
        <v>351</v>
      </c>
      <c r="C220" s="9"/>
      <c r="D220" s="9"/>
      <c r="E220" s="111">
        <v>2054</v>
      </c>
      <c r="F220" s="112">
        <v>2055</v>
      </c>
      <c r="G220" s="112">
        <v>2056</v>
      </c>
      <c r="H220" s="112">
        <v>2057</v>
      </c>
      <c r="I220" s="112">
        <v>2058</v>
      </c>
      <c r="J220" s="112">
        <v>2059</v>
      </c>
      <c r="K220" s="113">
        <v>2060</v>
      </c>
      <c r="L220" s="123"/>
    </row>
    <row r="221" spans="1:56" ht="15" hidden="1" customHeight="1" thickBot="1">
      <c r="B221" s="144" t="s">
        <v>350</v>
      </c>
      <c r="C221" s="9"/>
      <c r="D221" s="9"/>
      <c r="E221" s="145">
        <v>0.19515874626844831</v>
      </c>
      <c r="F221" s="146">
        <v>0.19795925489517874</v>
      </c>
      <c r="G221" s="146">
        <v>0.20012787087071171</v>
      </c>
      <c r="H221" s="146">
        <v>0.20202470994429556</v>
      </c>
      <c r="I221" s="146">
        <v>0.20405585656574843</v>
      </c>
      <c r="J221" s="146">
        <v>0.20486856685072385</v>
      </c>
      <c r="K221" s="147">
        <v>0.20429550233622729</v>
      </c>
      <c r="L221" s="123"/>
    </row>
    <row r="222" spans="1:56" ht="15" hidden="1" customHeight="1">
      <c r="C222" s="9"/>
      <c r="D222" s="9"/>
    </row>
    <row r="223" spans="1:56" ht="15" customHeight="1">
      <c r="A223" s="141"/>
      <c r="B223" s="104" t="s">
        <v>353</v>
      </c>
      <c r="C223" s="9"/>
      <c r="D223" s="9"/>
    </row>
    <row r="224" spans="1:56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</sheetData>
  <mergeCells count="1">
    <mergeCell ref="C1:L1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61"/>
  <sheetViews>
    <sheetView workbookViewId="0"/>
  </sheetViews>
  <sheetFormatPr defaultRowHeight="15"/>
  <cols>
    <col min="1" max="1" width="48.7109375" customWidth="1"/>
    <col min="2" max="48" width="10.7109375" customWidth="1"/>
  </cols>
  <sheetData>
    <row r="1" spans="1:48" s="125" customFormat="1" ht="15" customHeight="1" thickBot="1">
      <c r="A1" s="107" t="s">
        <v>326</v>
      </c>
      <c r="B1" s="111">
        <v>2014</v>
      </c>
      <c r="C1" s="112">
        <v>2015</v>
      </c>
      <c r="D1" s="112">
        <v>2016</v>
      </c>
      <c r="E1" s="112">
        <v>2017</v>
      </c>
      <c r="F1" s="112">
        <v>2018</v>
      </c>
      <c r="G1" s="112">
        <v>2019</v>
      </c>
      <c r="H1" s="112">
        <v>2020</v>
      </c>
      <c r="I1" s="112">
        <v>2021</v>
      </c>
      <c r="J1" s="112">
        <v>2022</v>
      </c>
      <c r="K1" s="112">
        <v>2023</v>
      </c>
      <c r="L1" s="112">
        <v>2024</v>
      </c>
      <c r="M1" s="112">
        <v>2025</v>
      </c>
      <c r="N1" s="112">
        <v>2026</v>
      </c>
      <c r="O1" s="112">
        <v>2027</v>
      </c>
      <c r="P1" s="112">
        <v>2028</v>
      </c>
      <c r="Q1" s="112">
        <v>2029</v>
      </c>
      <c r="R1" s="112">
        <v>2030</v>
      </c>
      <c r="S1" s="112">
        <v>2031</v>
      </c>
      <c r="T1" s="112">
        <v>2032</v>
      </c>
      <c r="U1" s="112">
        <v>2033</v>
      </c>
      <c r="V1" s="112">
        <v>2034</v>
      </c>
      <c r="W1" s="112">
        <v>2035</v>
      </c>
      <c r="X1" s="112">
        <v>2036</v>
      </c>
      <c r="Y1" s="112">
        <v>2037</v>
      </c>
      <c r="Z1" s="112">
        <v>2038</v>
      </c>
      <c r="AA1" s="112">
        <v>2039</v>
      </c>
      <c r="AB1" s="112">
        <v>2040</v>
      </c>
      <c r="AC1" s="112">
        <v>2041</v>
      </c>
      <c r="AD1" s="112">
        <v>2042</v>
      </c>
      <c r="AE1" s="112">
        <v>2043</v>
      </c>
      <c r="AF1" s="112">
        <v>2044</v>
      </c>
      <c r="AG1" s="112">
        <v>2045</v>
      </c>
      <c r="AH1" s="112">
        <v>2046</v>
      </c>
      <c r="AI1" s="112">
        <v>2047</v>
      </c>
      <c r="AJ1" s="112">
        <v>2048</v>
      </c>
      <c r="AK1" s="112">
        <v>2049</v>
      </c>
      <c r="AL1" s="112">
        <v>2050</v>
      </c>
      <c r="AM1" s="112">
        <v>2051</v>
      </c>
      <c r="AN1" s="112">
        <v>2052</v>
      </c>
      <c r="AO1" s="112">
        <v>2053</v>
      </c>
      <c r="AP1" s="112">
        <v>2054</v>
      </c>
      <c r="AQ1" s="112">
        <v>2055</v>
      </c>
      <c r="AR1" s="112">
        <v>2056</v>
      </c>
      <c r="AS1" s="112">
        <v>2057</v>
      </c>
      <c r="AT1" s="112">
        <v>2058</v>
      </c>
      <c r="AU1" s="112">
        <v>2059</v>
      </c>
      <c r="AV1" s="113">
        <v>2060</v>
      </c>
    </row>
    <row r="2" spans="1:48" s="125" customFormat="1" ht="15" customHeight="1">
      <c r="A2" s="108" t="s">
        <v>316</v>
      </c>
      <c r="B2" s="114">
        <v>6.3999999999999987E-2</v>
      </c>
      <c r="C2" s="115">
        <v>6.3172003136368504E-2</v>
      </c>
      <c r="D2" s="115">
        <v>6.2507776761620171E-2</v>
      </c>
      <c r="E2" s="115">
        <v>6.1905066654212734E-2</v>
      </c>
      <c r="F2" s="115">
        <v>6.188620650317822E-2</v>
      </c>
      <c r="G2" s="115">
        <v>6.1886396380165139E-2</v>
      </c>
      <c r="H2" s="115">
        <v>6.1902291664986495E-2</v>
      </c>
      <c r="I2" s="115">
        <v>6.1907158569370985E-2</v>
      </c>
      <c r="J2" s="115">
        <v>6.191128136503448E-2</v>
      </c>
      <c r="K2" s="115">
        <v>6.191999849251402E-2</v>
      </c>
      <c r="L2" s="115">
        <v>6.1936824040580943E-2</v>
      </c>
      <c r="M2" s="115">
        <v>6.1963808293526518E-2</v>
      </c>
      <c r="N2" s="115">
        <v>6.1995139589858889E-2</v>
      </c>
      <c r="O2" s="115">
        <v>6.2015600967741273E-2</v>
      </c>
      <c r="P2" s="115">
        <v>6.2019972834917024E-2</v>
      </c>
      <c r="Q2" s="115">
        <v>6.2013020658310561E-2</v>
      </c>
      <c r="R2" s="115">
        <v>6.1987095484475924E-2</v>
      </c>
      <c r="S2" s="115">
        <v>6.1923050852613154E-2</v>
      </c>
      <c r="T2" s="115">
        <v>6.1848342875369014E-2</v>
      </c>
      <c r="U2" s="115">
        <v>6.1763919416321936E-2</v>
      </c>
      <c r="V2" s="115">
        <v>6.1671380934623724E-2</v>
      </c>
      <c r="W2" s="115">
        <v>6.1568636350494366E-2</v>
      </c>
      <c r="X2" s="115">
        <v>6.1455328237021697E-2</v>
      </c>
      <c r="Y2" s="115">
        <v>6.1335433103888254E-2</v>
      </c>
      <c r="Z2" s="115">
        <v>6.1213686217203411E-2</v>
      </c>
      <c r="AA2" s="115">
        <v>6.1090706071456474E-2</v>
      </c>
      <c r="AB2" s="115">
        <v>6.0966156854558182E-2</v>
      </c>
      <c r="AC2" s="115">
        <v>6.0837862581534466E-2</v>
      </c>
      <c r="AD2" s="115">
        <v>6.070830926733102E-2</v>
      </c>
      <c r="AE2" s="115">
        <v>6.0578433194095671E-2</v>
      </c>
      <c r="AF2" s="115">
        <v>6.0448154171014491E-2</v>
      </c>
      <c r="AG2" s="115">
        <v>6.0317703065725509E-2</v>
      </c>
      <c r="AH2" s="115">
        <v>6.0185507627765089E-2</v>
      </c>
      <c r="AI2" s="115">
        <v>6.0054350585137806E-2</v>
      </c>
      <c r="AJ2" s="115">
        <v>5.9926330808094022E-2</v>
      </c>
      <c r="AK2" s="115">
        <v>5.9804096290426337E-2</v>
      </c>
      <c r="AL2" s="115">
        <v>5.9687546595977282E-2</v>
      </c>
      <c r="AM2" s="115">
        <v>5.9576402243054383E-2</v>
      </c>
      <c r="AN2" s="115">
        <v>5.9470200813507686E-2</v>
      </c>
      <c r="AO2" s="115">
        <v>5.9370324580431809E-2</v>
      </c>
      <c r="AP2" s="115">
        <v>5.9279725175977287E-2</v>
      </c>
      <c r="AQ2" s="115">
        <v>5.9198227462809463E-2</v>
      </c>
      <c r="AR2" s="115">
        <v>5.9126348765668829E-2</v>
      </c>
      <c r="AS2" s="115">
        <v>5.9063814570192247E-2</v>
      </c>
      <c r="AT2" s="115">
        <v>5.9010888028277406E-2</v>
      </c>
      <c r="AU2" s="115">
        <v>5.8965657313869976E-2</v>
      </c>
      <c r="AV2" s="116">
        <v>5.8929956164093723E-2</v>
      </c>
    </row>
    <row r="3" spans="1:48" s="125" customFormat="1" ht="15" customHeight="1">
      <c r="A3" s="109" t="s">
        <v>317</v>
      </c>
      <c r="B3" s="117">
        <v>6.4970814403740737E-2</v>
      </c>
      <c r="C3" s="118">
        <v>6.5262103048525505E-2</v>
      </c>
      <c r="D3" s="118">
        <v>6.5570347926121569E-2</v>
      </c>
      <c r="E3" s="118">
        <v>6.5896006562192383E-2</v>
      </c>
      <c r="F3" s="118">
        <v>6.621420305916613E-2</v>
      </c>
      <c r="G3" s="118">
        <v>6.654395140738581E-2</v>
      </c>
      <c r="H3" s="118">
        <v>6.6862271502700008E-2</v>
      </c>
      <c r="I3" s="118">
        <v>6.718271950910111E-2</v>
      </c>
      <c r="J3" s="118">
        <v>6.7523146037723719E-2</v>
      </c>
      <c r="K3" s="118">
        <v>6.7863598750599538E-2</v>
      </c>
      <c r="L3" s="118">
        <v>6.8166238632606013E-2</v>
      </c>
      <c r="M3" s="118">
        <v>6.8532088456871837E-2</v>
      </c>
      <c r="N3" s="118">
        <v>6.8842799587081366E-2</v>
      </c>
      <c r="O3" s="118">
        <v>6.919993583760374E-2</v>
      </c>
      <c r="P3" s="118">
        <v>6.9506961628441735E-2</v>
      </c>
      <c r="Q3" s="118">
        <v>6.9802256512052949E-2</v>
      </c>
      <c r="R3" s="118">
        <v>7.0121815620541039E-2</v>
      </c>
      <c r="S3" s="118">
        <v>7.0404909463587795E-2</v>
      </c>
      <c r="T3" s="118">
        <v>7.0708448342264085E-2</v>
      </c>
      <c r="U3" s="118">
        <v>7.0970399459637415E-2</v>
      </c>
      <c r="V3" s="118">
        <v>7.123945368834006E-2</v>
      </c>
      <c r="W3" s="118">
        <v>7.1514161895674361E-2</v>
      </c>
      <c r="X3" s="118">
        <v>7.1741362622759583E-2</v>
      </c>
      <c r="Y3" s="118">
        <v>7.199328487999189E-2</v>
      </c>
      <c r="Z3" s="118">
        <v>7.2265160990559463E-2</v>
      </c>
      <c r="AA3" s="118">
        <v>7.2517736471678015E-2</v>
      </c>
      <c r="AB3" s="118">
        <v>7.275731437175971E-2</v>
      </c>
      <c r="AC3" s="118">
        <v>7.3008545402593161E-2</v>
      </c>
      <c r="AD3" s="118">
        <v>7.3243770998606114E-2</v>
      </c>
      <c r="AE3" s="118">
        <v>7.3510460491538657E-2</v>
      </c>
      <c r="AF3" s="118">
        <v>7.3739274591294326E-2</v>
      </c>
      <c r="AG3" s="118">
        <v>7.4009083395824349E-2</v>
      </c>
      <c r="AH3" s="118">
        <v>7.4205095672798899E-2</v>
      </c>
      <c r="AI3" s="118">
        <v>7.4404873127907473E-2</v>
      </c>
      <c r="AJ3" s="118">
        <v>7.4652622396589749E-2</v>
      </c>
      <c r="AK3" s="118">
        <v>7.4874055244952983E-2</v>
      </c>
      <c r="AL3" s="118">
        <v>7.5040049626885222E-2</v>
      </c>
      <c r="AM3" s="118">
        <v>7.5263452467413269E-2</v>
      </c>
      <c r="AN3" s="118">
        <v>7.5471532569428137E-2</v>
      </c>
      <c r="AO3" s="118">
        <v>7.5628276119976759E-2</v>
      </c>
      <c r="AP3" s="118">
        <v>7.5801441585250443E-2</v>
      </c>
      <c r="AQ3" s="118">
        <v>7.5947297975493502E-2</v>
      </c>
      <c r="AR3" s="118">
        <v>7.6076344257842127E-2</v>
      </c>
      <c r="AS3" s="118">
        <v>7.6148941882416027E-2</v>
      </c>
      <c r="AT3" s="118">
        <v>7.6231246811150857E-2</v>
      </c>
      <c r="AU3" s="118">
        <v>7.6301738578038944E-2</v>
      </c>
      <c r="AV3" s="119">
        <v>7.6327662152340672E-2</v>
      </c>
    </row>
    <row r="4" spans="1:48" s="125" customFormat="1" ht="15" customHeight="1">
      <c r="A4" s="109" t="s">
        <v>318</v>
      </c>
      <c r="B4" s="117">
        <v>6.4812768113612432E-2</v>
      </c>
      <c r="C4" s="118">
        <v>6.513500779639074E-2</v>
      </c>
      <c r="D4" s="118">
        <v>6.5480013502276307E-2</v>
      </c>
      <c r="E4" s="118">
        <v>6.5805515083637536E-2</v>
      </c>
      <c r="F4" s="118">
        <v>6.6068161065771028E-2</v>
      </c>
      <c r="G4" s="118">
        <v>6.6363797537028091E-2</v>
      </c>
      <c r="H4" s="118">
        <v>6.6679446474395901E-2</v>
      </c>
      <c r="I4" s="118">
        <v>6.7050833362717166E-2</v>
      </c>
      <c r="J4" s="118">
        <v>6.7402897700813869E-2</v>
      </c>
      <c r="K4" s="118">
        <v>6.7738307083532984E-2</v>
      </c>
      <c r="L4" s="118">
        <v>6.809420861257573E-2</v>
      </c>
      <c r="M4" s="118">
        <v>6.8432898930493702E-2</v>
      </c>
      <c r="N4" s="118">
        <v>6.8805805382123997E-2</v>
      </c>
      <c r="O4" s="118">
        <v>6.9114268099979989E-2</v>
      </c>
      <c r="P4" s="118">
        <v>6.9423900170588068E-2</v>
      </c>
      <c r="Q4" s="118">
        <v>6.9712519249744614E-2</v>
      </c>
      <c r="R4" s="118">
        <v>6.9926999310349347E-2</v>
      </c>
      <c r="S4" s="118">
        <v>7.0071461400364202E-2</v>
      </c>
      <c r="T4" s="118">
        <v>7.0171388526546238E-2</v>
      </c>
      <c r="U4" s="118">
        <v>7.0351161898368361E-2</v>
      </c>
      <c r="V4" s="118">
        <v>7.0504412128408619E-2</v>
      </c>
      <c r="W4" s="118">
        <v>7.062815194222502E-2</v>
      </c>
      <c r="X4" s="118">
        <v>7.0676345822504344E-2</v>
      </c>
      <c r="Y4" s="118">
        <v>7.0733888606855796E-2</v>
      </c>
      <c r="Z4" s="118">
        <v>7.0802256073320122E-2</v>
      </c>
      <c r="AA4" s="118">
        <v>7.0892811770795913E-2</v>
      </c>
      <c r="AB4" s="118">
        <v>7.0984136727525821E-2</v>
      </c>
      <c r="AC4" s="118">
        <v>7.1100573008695211E-2</v>
      </c>
      <c r="AD4" s="118">
        <v>7.1310698821540633E-2</v>
      </c>
      <c r="AE4" s="118">
        <v>7.153233266954831E-2</v>
      </c>
      <c r="AF4" s="118">
        <v>7.1692655282067308E-2</v>
      </c>
      <c r="AG4" s="118">
        <v>7.1824025003632774E-2</v>
      </c>
      <c r="AH4" s="118">
        <v>7.1967863885012723E-2</v>
      </c>
      <c r="AI4" s="118">
        <v>7.2156652845816655E-2</v>
      </c>
      <c r="AJ4" s="118">
        <v>7.2378247823548375E-2</v>
      </c>
      <c r="AK4" s="118">
        <v>7.2696887286235551E-2</v>
      </c>
      <c r="AL4" s="118">
        <v>7.3026825971291551E-2</v>
      </c>
      <c r="AM4" s="118">
        <v>7.3348948105999429E-2</v>
      </c>
      <c r="AN4" s="118">
        <v>7.366584259542186E-2</v>
      </c>
      <c r="AO4" s="118">
        <v>7.4035925368451397E-2</v>
      </c>
      <c r="AP4" s="118">
        <v>7.4417386507382194E-2</v>
      </c>
      <c r="AQ4" s="118">
        <v>7.4780256440164256E-2</v>
      </c>
      <c r="AR4" s="118">
        <v>7.5107442940311006E-2</v>
      </c>
      <c r="AS4" s="118">
        <v>7.5390444279042762E-2</v>
      </c>
      <c r="AT4" s="118">
        <v>7.5682985824920029E-2</v>
      </c>
      <c r="AU4" s="118">
        <v>7.5869102520890061E-2</v>
      </c>
      <c r="AV4" s="119">
        <v>7.5916668533958051E-2</v>
      </c>
    </row>
    <row r="5" spans="1:48" s="125" customFormat="1" ht="15" customHeight="1">
      <c r="A5" s="109" t="s">
        <v>319</v>
      </c>
      <c r="B5" s="117">
        <v>6.4923521569561521E-2</v>
      </c>
      <c r="C5" s="118">
        <v>6.5383756950842642E-2</v>
      </c>
      <c r="D5" s="118">
        <v>6.5876273173214275E-2</v>
      </c>
      <c r="E5" s="118">
        <v>6.6358691085298377E-2</v>
      </c>
      <c r="F5" s="118">
        <v>6.6765020254042629E-2</v>
      </c>
      <c r="G5" s="118">
        <v>6.7200805471121602E-2</v>
      </c>
      <c r="H5" s="118">
        <v>6.7652532315561745E-2</v>
      </c>
      <c r="I5" s="118">
        <v>6.8153620468708279E-2</v>
      </c>
      <c r="J5" s="118">
        <v>6.8629662215396917E-2</v>
      </c>
      <c r="K5" s="118">
        <v>6.9084472490041085E-2</v>
      </c>
      <c r="L5" s="118">
        <v>6.9556832469415075E-2</v>
      </c>
      <c r="M5" s="118">
        <v>7.0008140477356234E-2</v>
      </c>
      <c r="N5" s="118">
        <v>7.0489999427223643E-2</v>
      </c>
      <c r="O5" s="118">
        <v>7.0898428707884154E-2</v>
      </c>
      <c r="P5" s="118">
        <v>7.1300099865995156E-2</v>
      </c>
      <c r="Q5" s="118">
        <v>7.1672788542814808E-2</v>
      </c>
      <c r="R5" s="118">
        <v>7.1960606797977833E-2</v>
      </c>
      <c r="S5" s="118">
        <v>7.2168869676389927E-2</v>
      </c>
      <c r="T5" s="118">
        <v>7.2327806393335664E-2</v>
      </c>
      <c r="U5" s="118">
        <v>7.2566501228329347E-2</v>
      </c>
      <c r="V5" s="118">
        <v>7.2774655097521596E-2</v>
      </c>
      <c r="W5" s="118">
        <v>7.2948773454720353E-2</v>
      </c>
      <c r="X5" s="118">
        <v>7.3040897771105909E-2</v>
      </c>
      <c r="Y5" s="118">
        <v>7.31397040666215E-2</v>
      </c>
      <c r="Z5" s="118">
        <v>7.3247255297853989E-2</v>
      </c>
      <c r="AA5" s="118">
        <v>7.3375536511227482E-2</v>
      </c>
      <c r="AB5" s="118">
        <v>7.3502354724519534E-2</v>
      </c>
      <c r="AC5" s="118">
        <v>7.365249008906298E-2</v>
      </c>
      <c r="AD5" s="118">
        <v>7.3897929800378112E-2</v>
      </c>
      <c r="AE5" s="118">
        <v>7.4153190602462976E-2</v>
      </c>
      <c r="AF5" s="118">
        <v>7.4342271976751875E-2</v>
      </c>
      <c r="AG5" s="118">
        <v>7.4499126937109833E-2</v>
      </c>
      <c r="AH5" s="118">
        <v>7.4667055556468062E-2</v>
      </c>
      <c r="AI5" s="118">
        <v>7.4880249616453051E-2</v>
      </c>
      <c r="AJ5" s="118">
        <v>7.5126268239022367E-2</v>
      </c>
      <c r="AK5" s="118">
        <v>7.5472540600176483E-2</v>
      </c>
      <c r="AL5" s="118">
        <v>7.582943772951678E-2</v>
      </c>
      <c r="AM5" s="118">
        <v>7.6176992490550849E-2</v>
      </c>
      <c r="AN5" s="118">
        <v>7.6517943947919317E-2</v>
      </c>
      <c r="AO5" s="118">
        <v>7.6913471132367295E-2</v>
      </c>
      <c r="AP5" s="118">
        <v>7.7319918877766125E-2</v>
      </c>
      <c r="AQ5" s="118">
        <v>7.7705866594479867E-2</v>
      </c>
      <c r="AR5" s="118">
        <v>7.8053374274680482E-2</v>
      </c>
      <c r="AS5" s="118">
        <v>7.8353487427860358E-2</v>
      </c>
      <c r="AT5" s="118">
        <v>7.8662392212878018E-2</v>
      </c>
      <c r="AU5" s="118">
        <v>7.8858594068843324E-2</v>
      </c>
      <c r="AV5" s="119">
        <v>7.8908397709384001E-2</v>
      </c>
    </row>
    <row r="6" spans="1:48" s="125" customFormat="1" ht="15" customHeight="1">
      <c r="A6" s="109" t="s">
        <v>320</v>
      </c>
      <c r="B6" s="117">
        <v>6.5145028481459769E-2</v>
      </c>
      <c r="C6" s="118">
        <v>6.5882989934362757E-2</v>
      </c>
      <c r="D6" s="118">
        <v>6.6674656107154742E-2</v>
      </c>
      <c r="E6" s="118">
        <v>6.7477851759330645E-2</v>
      </c>
      <c r="F6" s="118">
        <v>6.8180368689299622E-2</v>
      </c>
      <c r="G6" s="118">
        <v>6.8907201419406844E-2</v>
      </c>
      <c r="H6" s="118">
        <v>6.9643510408154405E-2</v>
      </c>
      <c r="I6" s="118">
        <v>7.0417590425163212E-2</v>
      </c>
      <c r="J6" s="118">
        <v>7.1156181102997831E-2</v>
      </c>
      <c r="K6" s="118">
        <v>7.1865304176403216E-2</v>
      </c>
      <c r="L6" s="118">
        <v>7.2586994511792291E-2</v>
      </c>
      <c r="M6" s="118">
        <v>7.3280650690742882E-2</v>
      </c>
      <c r="N6" s="118">
        <v>7.3997985996450175E-2</v>
      </c>
      <c r="O6" s="118">
        <v>7.4623532605714041E-2</v>
      </c>
      <c r="P6" s="118">
        <v>7.5225839924626572E-2</v>
      </c>
      <c r="Q6" s="118">
        <v>7.5782437593908361E-2</v>
      </c>
      <c r="R6" s="118">
        <v>7.6231351385386156E-2</v>
      </c>
      <c r="S6" s="118">
        <v>7.6580336727252687E-2</v>
      </c>
      <c r="T6" s="118">
        <v>7.6869913884191787E-2</v>
      </c>
      <c r="U6" s="118">
        <v>7.7239022180178571E-2</v>
      </c>
      <c r="V6" s="118">
        <v>7.7569035314024523E-2</v>
      </c>
      <c r="W6" s="118">
        <v>7.7855287978369339E-2</v>
      </c>
      <c r="X6" s="118">
        <v>7.804569232078129E-2</v>
      </c>
      <c r="Y6" s="118">
        <v>7.823692420616242E-2</v>
      </c>
      <c r="Z6" s="118">
        <v>7.8432321150863099E-2</v>
      </c>
      <c r="AA6" s="118">
        <v>7.8645175390987546E-2</v>
      </c>
      <c r="AB6" s="118">
        <v>7.8851642311011272E-2</v>
      </c>
      <c r="AC6" s="118">
        <v>7.907732496912058E-2</v>
      </c>
      <c r="AD6" s="118">
        <v>7.9401489883009241E-2</v>
      </c>
      <c r="AE6" s="118">
        <v>7.9731651045330018E-2</v>
      </c>
      <c r="AF6" s="118">
        <v>7.9985024795625581E-2</v>
      </c>
      <c r="AG6" s="118">
        <v>8.0198966113385159E-2</v>
      </c>
      <c r="AH6" s="118">
        <v>8.0420765868788893E-2</v>
      </c>
      <c r="AI6" s="118">
        <v>8.0688286263895376E-2</v>
      </c>
      <c r="AJ6" s="118">
        <v>8.098848169099776E-2</v>
      </c>
      <c r="AK6" s="118">
        <v>8.1395617686678176E-2</v>
      </c>
      <c r="AL6" s="118">
        <v>8.1811780791071265E-2</v>
      </c>
      <c r="AM6" s="118">
        <v>8.2215186415438402E-2</v>
      </c>
      <c r="AN6" s="118">
        <v>8.2608894574122071E-2</v>
      </c>
      <c r="AO6" s="118">
        <v>8.3059988661387738E-2</v>
      </c>
      <c r="AP6" s="118">
        <v>8.3520884585186111E-2</v>
      </c>
      <c r="AQ6" s="118">
        <v>8.3957051914647945E-2</v>
      </c>
      <c r="AR6" s="118">
        <v>8.4348729986501197E-2</v>
      </c>
      <c r="AS6" s="118">
        <v>8.4685986878594105E-2</v>
      </c>
      <c r="AT6" s="118">
        <v>8.5030256875270507E-2</v>
      </c>
      <c r="AU6" s="118">
        <v>8.524821460750219E-2</v>
      </c>
      <c r="AV6" s="119">
        <v>8.5302800864159312E-2</v>
      </c>
    </row>
    <row r="7" spans="1:48" s="125" customFormat="1" ht="15" customHeight="1">
      <c r="A7" s="109" t="s">
        <v>321</v>
      </c>
      <c r="B7" s="117">
        <v>-9.7081440374074957E-4</v>
      </c>
      <c r="C7" s="118">
        <v>-2.0900999121570007E-3</v>
      </c>
      <c r="D7" s="118">
        <v>-3.0625711645013987E-3</v>
      </c>
      <c r="E7" s="118">
        <v>-3.9909399079796487E-3</v>
      </c>
      <c r="F7" s="118">
        <v>-4.3279965559879091E-3</v>
      </c>
      <c r="G7" s="118">
        <v>-4.6575550272206709E-3</v>
      </c>
      <c r="H7" s="118">
        <v>-4.9599798377135129E-3</v>
      </c>
      <c r="I7" s="118">
        <v>-5.2755609397301256E-3</v>
      </c>
      <c r="J7" s="118">
        <v>-5.6118646726892388E-3</v>
      </c>
      <c r="K7" s="118">
        <v>-5.9436002580855185E-3</v>
      </c>
      <c r="L7" s="118">
        <v>-6.2294145920250704E-3</v>
      </c>
      <c r="M7" s="118">
        <v>-6.5682801633453192E-3</v>
      </c>
      <c r="N7" s="118">
        <v>-6.8476599972224772E-3</v>
      </c>
      <c r="O7" s="118">
        <v>-7.1843348698624673E-3</v>
      </c>
      <c r="P7" s="118">
        <v>-7.4869887935247112E-3</v>
      </c>
      <c r="Q7" s="118">
        <v>-7.7892358537423878E-3</v>
      </c>
      <c r="R7" s="118">
        <v>-8.1347201360651156E-3</v>
      </c>
      <c r="S7" s="118">
        <v>-8.4818586109746408E-3</v>
      </c>
      <c r="T7" s="118">
        <v>-8.8601054668950713E-3</v>
      </c>
      <c r="U7" s="118">
        <v>-9.2064800433154792E-3</v>
      </c>
      <c r="V7" s="118">
        <v>-9.5680727537163363E-3</v>
      </c>
      <c r="W7" s="118">
        <v>-9.9455255451799951E-3</v>
      </c>
      <c r="X7" s="118">
        <v>-1.0286034385737886E-2</v>
      </c>
      <c r="Y7" s="118">
        <v>-1.0657851776103636E-2</v>
      </c>
      <c r="Z7" s="118">
        <v>-1.1051474773356051E-2</v>
      </c>
      <c r="AA7" s="118">
        <v>-1.1427030400221541E-2</v>
      </c>
      <c r="AB7" s="118">
        <v>-1.1791157517201528E-2</v>
      </c>
      <c r="AC7" s="118">
        <v>-1.2170682821058695E-2</v>
      </c>
      <c r="AD7" s="118">
        <v>-1.2535461731275094E-2</v>
      </c>
      <c r="AE7" s="118">
        <v>-1.2932027297442986E-2</v>
      </c>
      <c r="AF7" s="118">
        <v>-1.3291120420279835E-2</v>
      </c>
      <c r="AG7" s="118">
        <v>-1.369138033009884E-2</v>
      </c>
      <c r="AH7" s="118">
        <v>-1.401958804503381E-2</v>
      </c>
      <c r="AI7" s="118">
        <v>-1.4350522542769667E-2</v>
      </c>
      <c r="AJ7" s="118">
        <v>-1.4726291588495727E-2</v>
      </c>
      <c r="AK7" s="118">
        <v>-1.5069958954526647E-2</v>
      </c>
      <c r="AL7" s="118">
        <v>-1.5352503030907939E-2</v>
      </c>
      <c r="AM7" s="118">
        <v>-1.5687050224358887E-2</v>
      </c>
      <c r="AN7" s="118">
        <v>-1.6001331755920452E-2</v>
      </c>
      <c r="AO7" s="118">
        <v>-1.625795153954495E-2</v>
      </c>
      <c r="AP7" s="118">
        <v>-1.6521716409273156E-2</v>
      </c>
      <c r="AQ7" s="118">
        <v>-1.6749070512684039E-2</v>
      </c>
      <c r="AR7" s="118">
        <v>-1.6949995492173298E-2</v>
      </c>
      <c r="AS7" s="118">
        <v>-1.708512731222378E-2</v>
      </c>
      <c r="AT7" s="118">
        <v>-1.7220358782873452E-2</v>
      </c>
      <c r="AU7" s="118">
        <v>-1.7336081264168968E-2</v>
      </c>
      <c r="AV7" s="119">
        <v>-1.7397705988246949E-2</v>
      </c>
    </row>
    <row r="8" spans="1:48" s="125" customFormat="1" ht="15" customHeight="1">
      <c r="A8" s="109" t="s">
        <v>322</v>
      </c>
      <c r="B8" s="117">
        <v>-8.1276811361244428E-4</v>
      </c>
      <c r="C8" s="118">
        <v>-1.9630046600222356E-3</v>
      </c>
      <c r="D8" s="118">
        <v>-2.9722367406561367E-3</v>
      </c>
      <c r="E8" s="118">
        <v>-3.9004484294248021E-3</v>
      </c>
      <c r="F8" s="118">
        <v>-4.1819545625928073E-3</v>
      </c>
      <c r="G8" s="118">
        <v>-4.4774011568629521E-3</v>
      </c>
      <c r="H8" s="118">
        <v>-4.7771548094094063E-3</v>
      </c>
      <c r="I8" s="118">
        <v>-5.1436747933461813E-3</v>
      </c>
      <c r="J8" s="118">
        <v>-5.4916163357793882E-3</v>
      </c>
      <c r="K8" s="118">
        <v>-5.8183085910189641E-3</v>
      </c>
      <c r="L8" s="118">
        <v>-6.1573845719947867E-3</v>
      </c>
      <c r="M8" s="118">
        <v>-6.4690906369671841E-3</v>
      </c>
      <c r="N8" s="118">
        <v>-6.8106657922651082E-3</v>
      </c>
      <c r="O8" s="118">
        <v>-7.098667132238716E-3</v>
      </c>
      <c r="P8" s="118">
        <v>-7.4039273356710442E-3</v>
      </c>
      <c r="Q8" s="118">
        <v>-7.6994985914340536E-3</v>
      </c>
      <c r="R8" s="118">
        <v>-7.9399038258734234E-3</v>
      </c>
      <c r="S8" s="118">
        <v>-8.1484105477510477E-3</v>
      </c>
      <c r="T8" s="118">
        <v>-8.3230456511772244E-3</v>
      </c>
      <c r="U8" s="118">
        <v>-8.5872424820464255E-3</v>
      </c>
      <c r="V8" s="118">
        <v>-8.833031193784896E-3</v>
      </c>
      <c r="W8" s="118">
        <v>-9.0595155917306547E-3</v>
      </c>
      <c r="X8" s="118">
        <v>-9.2210175854826465E-3</v>
      </c>
      <c r="Y8" s="118">
        <v>-9.3984555029675426E-3</v>
      </c>
      <c r="Z8" s="118">
        <v>-9.5885698561167104E-3</v>
      </c>
      <c r="AA8" s="118">
        <v>-9.802105699339439E-3</v>
      </c>
      <c r="AB8" s="118">
        <v>-1.0017979872967639E-2</v>
      </c>
      <c r="AC8" s="118">
        <v>-1.0262710427160746E-2</v>
      </c>
      <c r="AD8" s="118">
        <v>-1.0602389554209612E-2</v>
      </c>
      <c r="AE8" s="118">
        <v>-1.0953899475452639E-2</v>
      </c>
      <c r="AF8" s="118">
        <v>-1.1244501111052817E-2</v>
      </c>
      <c r="AG8" s="118">
        <v>-1.1506321937907266E-2</v>
      </c>
      <c r="AH8" s="118">
        <v>-1.1782356257247634E-2</v>
      </c>
      <c r="AI8" s="118">
        <v>-1.2102302260678849E-2</v>
      </c>
      <c r="AJ8" s="118">
        <v>-1.2451917015454353E-2</v>
      </c>
      <c r="AK8" s="118">
        <v>-1.2892790995809214E-2</v>
      </c>
      <c r="AL8" s="118">
        <v>-1.3339279375314268E-2</v>
      </c>
      <c r="AM8" s="118">
        <v>-1.3772545862945046E-2</v>
      </c>
      <c r="AN8" s="118">
        <v>-1.4195641781914174E-2</v>
      </c>
      <c r="AO8" s="118">
        <v>-1.4665600788019588E-2</v>
      </c>
      <c r="AP8" s="118">
        <v>-1.5137661331404907E-2</v>
      </c>
      <c r="AQ8" s="118">
        <v>-1.5582028977354792E-2</v>
      </c>
      <c r="AR8" s="118">
        <v>-1.5981094174642177E-2</v>
      </c>
      <c r="AS8" s="118">
        <v>-1.6326629708850515E-2</v>
      </c>
      <c r="AT8" s="118">
        <v>-1.6672097796642624E-2</v>
      </c>
      <c r="AU8" s="118">
        <v>-1.6903445207020085E-2</v>
      </c>
      <c r="AV8" s="119">
        <v>-1.6986712369864328E-2</v>
      </c>
    </row>
    <row r="9" spans="1:48" s="125" customFormat="1" ht="15" customHeight="1">
      <c r="A9" s="109" t="s">
        <v>323</v>
      </c>
      <c r="B9" s="117">
        <v>-9.2352156956153342E-4</v>
      </c>
      <c r="C9" s="118">
        <v>-2.2117538144741378E-3</v>
      </c>
      <c r="D9" s="118">
        <v>-3.3684964115941046E-3</v>
      </c>
      <c r="E9" s="118">
        <v>-4.4536244310856427E-3</v>
      </c>
      <c r="F9" s="118">
        <v>-4.878813750864408E-3</v>
      </c>
      <c r="G9" s="118">
        <v>-5.3144090909564637E-3</v>
      </c>
      <c r="H9" s="118">
        <v>-5.7502406505752501E-3</v>
      </c>
      <c r="I9" s="118">
        <v>-6.2464618993372939E-3</v>
      </c>
      <c r="J9" s="118">
        <v>-6.7183808503624362E-3</v>
      </c>
      <c r="K9" s="118">
        <v>-7.1644739975270655E-3</v>
      </c>
      <c r="L9" s="118">
        <v>-7.6200084288341324E-3</v>
      </c>
      <c r="M9" s="118">
        <v>-8.0443321838297166E-3</v>
      </c>
      <c r="N9" s="118">
        <v>-8.4948598373647544E-3</v>
      </c>
      <c r="O9" s="118">
        <v>-8.8828277401428804E-3</v>
      </c>
      <c r="P9" s="118">
        <v>-9.2801270310781322E-3</v>
      </c>
      <c r="Q9" s="118">
        <v>-9.6597678845042473E-3</v>
      </c>
      <c r="R9" s="118">
        <v>-9.9735113135019093E-3</v>
      </c>
      <c r="S9" s="118">
        <v>-1.0245818823776773E-2</v>
      </c>
      <c r="T9" s="118">
        <v>-1.047946351796665E-2</v>
      </c>
      <c r="U9" s="118">
        <v>-1.0802581812007411E-2</v>
      </c>
      <c r="V9" s="118">
        <v>-1.1103274162897872E-2</v>
      </c>
      <c r="W9" s="118">
        <v>-1.1380137104225987E-2</v>
      </c>
      <c r="X9" s="118">
        <v>-1.1585569534084211E-2</v>
      </c>
      <c r="Y9" s="118">
        <v>-1.1804270962733246E-2</v>
      </c>
      <c r="Z9" s="118">
        <v>-1.2033569080650577E-2</v>
      </c>
      <c r="AA9" s="118">
        <v>-1.2284830439771008E-2</v>
      </c>
      <c r="AB9" s="118">
        <v>-1.2536197869961352E-2</v>
      </c>
      <c r="AC9" s="118">
        <v>-1.2814627507528514E-2</v>
      </c>
      <c r="AD9" s="118">
        <v>-1.3189620533047092E-2</v>
      </c>
      <c r="AE9" s="118">
        <v>-1.3574757408367305E-2</v>
      </c>
      <c r="AF9" s="118">
        <v>-1.3894117805737384E-2</v>
      </c>
      <c r="AG9" s="118">
        <v>-1.4181423871384324E-2</v>
      </c>
      <c r="AH9" s="118">
        <v>-1.4481547928702973E-2</v>
      </c>
      <c r="AI9" s="118">
        <v>-1.4825899031315246E-2</v>
      </c>
      <c r="AJ9" s="118">
        <v>-1.5199937430928345E-2</v>
      </c>
      <c r="AK9" s="118">
        <v>-1.5668444309750146E-2</v>
      </c>
      <c r="AL9" s="118">
        <v>-1.6141891133539497E-2</v>
      </c>
      <c r="AM9" s="118">
        <v>-1.6600590247496466E-2</v>
      </c>
      <c r="AN9" s="118">
        <v>-1.7047743134411632E-2</v>
      </c>
      <c r="AO9" s="118">
        <v>-1.7543146551935486E-2</v>
      </c>
      <c r="AP9" s="118">
        <v>-1.8040193701788838E-2</v>
      </c>
      <c r="AQ9" s="118">
        <v>-1.8507639131670403E-2</v>
      </c>
      <c r="AR9" s="118">
        <v>-1.8927025509011652E-2</v>
      </c>
      <c r="AS9" s="118">
        <v>-1.9289672857668111E-2</v>
      </c>
      <c r="AT9" s="118">
        <v>-1.9651504184600613E-2</v>
      </c>
      <c r="AU9" s="118">
        <v>-1.9892936754973348E-2</v>
      </c>
      <c r="AV9" s="119">
        <v>-1.9978441545290278E-2</v>
      </c>
    </row>
    <row r="10" spans="1:48" s="125" customFormat="1" ht="15" customHeight="1" thickBot="1">
      <c r="A10" s="110" t="s">
        <v>324</v>
      </c>
      <c r="B10" s="120">
        <v>-1.1450284814597811E-3</v>
      </c>
      <c r="C10" s="121">
        <v>-2.7109867979942526E-3</v>
      </c>
      <c r="D10" s="121">
        <v>-4.1668793455345715E-3</v>
      </c>
      <c r="E10" s="121">
        <v>-5.5727851051179111E-3</v>
      </c>
      <c r="F10" s="121">
        <v>-6.294162186121402E-3</v>
      </c>
      <c r="G10" s="121">
        <v>-7.0208050392417051E-3</v>
      </c>
      <c r="H10" s="121">
        <v>-7.7412187431679103E-3</v>
      </c>
      <c r="I10" s="121">
        <v>-8.5104318557922276E-3</v>
      </c>
      <c r="J10" s="121">
        <v>-9.244899737963351E-3</v>
      </c>
      <c r="K10" s="121">
        <v>-9.9453056838891968E-3</v>
      </c>
      <c r="L10" s="121">
        <v>-1.0650170471211348E-2</v>
      </c>
      <c r="M10" s="121">
        <v>-1.1316842397216365E-2</v>
      </c>
      <c r="N10" s="121">
        <v>-1.2002846406591286E-2</v>
      </c>
      <c r="O10" s="121">
        <v>-1.2607931637972768E-2</v>
      </c>
      <c r="P10" s="121">
        <v>-1.3205867089709548E-2</v>
      </c>
      <c r="Q10" s="121">
        <v>-1.37694169355978E-2</v>
      </c>
      <c r="R10" s="121">
        <v>-1.4244255900910233E-2</v>
      </c>
      <c r="S10" s="121">
        <v>-1.4657285874639533E-2</v>
      </c>
      <c r="T10" s="121">
        <v>-1.5021571008822773E-2</v>
      </c>
      <c r="U10" s="121">
        <v>-1.5475102763856635E-2</v>
      </c>
      <c r="V10" s="121">
        <v>-1.58976543794008E-2</v>
      </c>
      <c r="W10" s="121">
        <v>-1.6286651627874973E-2</v>
      </c>
      <c r="X10" s="121">
        <v>-1.6590364083759593E-2</v>
      </c>
      <c r="Y10" s="121">
        <v>-1.6901491102274166E-2</v>
      </c>
      <c r="Z10" s="121">
        <v>-1.7218634933659688E-2</v>
      </c>
      <c r="AA10" s="121">
        <v>-1.7554469319531071E-2</v>
      </c>
      <c r="AB10" s="121">
        <v>-1.788548545645309E-2</v>
      </c>
      <c r="AC10" s="121">
        <v>-1.8239462387586114E-2</v>
      </c>
      <c r="AD10" s="121">
        <v>-1.869318061567822E-2</v>
      </c>
      <c r="AE10" s="121">
        <v>-1.9153217851234347E-2</v>
      </c>
      <c r="AF10" s="121">
        <v>-1.953687062461109E-2</v>
      </c>
      <c r="AG10" s="121">
        <v>-1.988126304765965E-2</v>
      </c>
      <c r="AH10" s="121">
        <v>-2.0235258241023804E-2</v>
      </c>
      <c r="AI10" s="121">
        <v>-2.063393567875757E-2</v>
      </c>
      <c r="AJ10" s="121">
        <v>-2.1062150882903738E-2</v>
      </c>
      <c r="AK10" s="121">
        <v>-2.1591521396251839E-2</v>
      </c>
      <c r="AL10" s="121">
        <v>-2.2124234195093982E-2</v>
      </c>
      <c r="AM10" s="121">
        <v>-2.2638784172384019E-2</v>
      </c>
      <c r="AN10" s="121">
        <v>-2.3138693760614386E-2</v>
      </c>
      <c r="AO10" s="121">
        <v>-2.3689664080955929E-2</v>
      </c>
      <c r="AP10" s="121">
        <v>-2.4241159409208825E-2</v>
      </c>
      <c r="AQ10" s="121">
        <v>-2.4758824451838482E-2</v>
      </c>
      <c r="AR10" s="121">
        <v>-2.5222381220832368E-2</v>
      </c>
      <c r="AS10" s="121">
        <v>-2.5622172308401858E-2</v>
      </c>
      <c r="AT10" s="121">
        <v>-2.6019368846993102E-2</v>
      </c>
      <c r="AU10" s="121">
        <v>-2.6282557293632214E-2</v>
      </c>
      <c r="AV10" s="122">
        <v>-2.6372844700065588E-2</v>
      </c>
    </row>
    <row r="11" spans="1:48" s="3" customFormat="1" ht="15" customHeight="1">
      <c r="A11" s="126" t="s">
        <v>268</v>
      </c>
      <c r="B11" s="132">
        <v>74383521524.927994</v>
      </c>
      <c r="C11" s="132">
        <v>78223942741.26001</v>
      </c>
      <c r="D11" s="132">
        <v>82583832413.886871</v>
      </c>
      <c r="E11" s="132">
        <v>87441083101.142044</v>
      </c>
      <c r="F11" s="132">
        <v>92043981715.586166</v>
      </c>
      <c r="G11" s="132">
        <v>96786023703.014679</v>
      </c>
      <c r="H11" s="132">
        <v>101663904807.15294</v>
      </c>
      <c r="I11" s="132">
        <v>106673690133.10791</v>
      </c>
      <c r="J11" s="132">
        <v>111810798589.81598</v>
      </c>
      <c r="K11" s="132">
        <v>117069990134.48463</v>
      </c>
      <c r="L11" s="132">
        <v>122445356052.29544</v>
      </c>
      <c r="M11" s="132">
        <v>127930312493.10382</v>
      </c>
      <c r="N11" s="132">
        <v>133517597472.74411</v>
      </c>
      <c r="O11" s="132">
        <v>139199271529.83194</v>
      </c>
      <c r="P11" s="132">
        <v>144966722209.68652</v>
      </c>
      <c r="Q11" s="132">
        <v>150810672525.23602</v>
      </c>
      <c r="R11" s="132">
        <v>156721193520.62045</v>
      </c>
      <c r="S11" s="132">
        <v>162820655112.34085</v>
      </c>
      <c r="T11" s="132">
        <v>169113138299.48807</v>
      </c>
      <c r="U11" s="132">
        <v>175602726241.8324</v>
      </c>
      <c r="V11" s="132">
        <v>182293499894.27414</v>
      </c>
      <c r="W11" s="132">
        <v>189189533473.20551</v>
      </c>
      <c r="X11" s="132">
        <v>196294889755.60703</v>
      </c>
      <c r="Y11" s="132">
        <v>203613615212.05426</v>
      </c>
      <c r="Z11" s="132">
        <v>211149734975.17279</v>
      </c>
      <c r="AA11" s="132">
        <v>218907247645.45294</v>
      </c>
      <c r="AB11" s="132">
        <v>226890119936.7182</v>
      </c>
      <c r="AC11" s="132">
        <v>235102281163.93689</v>
      </c>
      <c r="AD11" s="132">
        <v>243547617576.46603</v>
      </c>
      <c r="AE11" s="132">
        <v>252229966540.22974</v>
      </c>
      <c r="AF11" s="132">
        <v>261153110572.7518</v>
      </c>
      <c r="AG11" s="132">
        <v>270320771235.38824</v>
      </c>
      <c r="AH11" s="132">
        <v>279736602887.53784</v>
      </c>
      <c r="AI11" s="132">
        <v>289404186308.04541</v>
      </c>
      <c r="AJ11" s="132">
        <v>299327022189.45612</v>
      </c>
      <c r="AK11" s="132">
        <v>309508524511.22266</v>
      </c>
      <c r="AL11" s="132">
        <v>319952013798.41791</v>
      </c>
      <c r="AM11" s="132">
        <v>330660710272.9541</v>
      </c>
      <c r="AN11" s="132">
        <v>341637726904.76166</v>
      </c>
      <c r="AO11" s="132">
        <v>352886062370.82947</v>
      </c>
      <c r="AP11" s="132">
        <v>364408593930.45966</v>
      </c>
      <c r="AQ11" s="132">
        <v>376208070225.53424</v>
      </c>
      <c r="AR11" s="132">
        <v>388287104015.03302</v>
      </c>
      <c r="AS11" s="132">
        <v>400648164853.48187</v>
      </c>
      <c r="AT11" s="132">
        <v>413293571723.43817</v>
      </c>
      <c r="AU11" s="132">
        <v>426225485632.54529</v>
      </c>
      <c r="AV11" s="132">
        <v>439445902186.10199</v>
      </c>
    </row>
    <row r="12" spans="1:48" s="128" customFormat="1">
      <c r="A12" s="127" t="s">
        <v>334</v>
      </c>
      <c r="B12" s="341">
        <v>2.8317936507936507E-2</v>
      </c>
      <c r="C12" s="341">
        <v>3.464248015873015E-2</v>
      </c>
      <c r="D12" s="341">
        <v>4.0340396825396828E-2</v>
      </c>
      <c r="E12" s="341">
        <v>4.3882063492063493E-2</v>
      </c>
      <c r="F12" s="341">
        <v>5.0599999999999999E-2</v>
      </c>
      <c r="G12" s="341">
        <v>5.0599999999999999E-2</v>
      </c>
      <c r="H12" s="341">
        <v>5.0599999999999999E-2</v>
      </c>
      <c r="I12" s="341">
        <v>5.0599999999999999E-2</v>
      </c>
      <c r="J12" s="341">
        <v>5.0599999999999999E-2</v>
      </c>
      <c r="K12" s="341">
        <v>5.0599999999999999E-2</v>
      </c>
      <c r="L12" s="341">
        <v>5.0599999999999999E-2</v>
      </c>
      <c r="M12" s="341">
        <v>5.0599999999999999E-2</v>
      </c>
      <c r="N12" s="341">
        <v>5.0599999999999999E-2</v>
      </c>
      <c r="O12" s="341">
        <v>5.0599999999999999E-2</v>
      </c>
      <c r="P12" s="341">
        <v>5.0599999999999999E-2</v>
      </c>
      <c r="Q12" s="341">
        <v>5.0599999999999999E-2</v>
      </c>
      <c r="R12" s="341">
        <v>5.0599999999999999E-2</v>
      </c>
      <c r="S12" s="341">
        <v>5.0599999999999999E-2</v>
      </c>
      <c r="T12" s="341">
        <v>5.0599999999999999E-2</v>
      </c>
      <c r="U12" s="341">
        <v>5.0599999999999999E-2</v>
      </c>
      <c r="V12" s="341">
        <v>5.0599999999999999E-2</v>
      </c>
      <c r="W12" s="341">
        <v>5.0599999999999999E-2</v>
      </c>
      <c r="X12" s="342">
        <v>5.0599999999999999E-2</v>
      </c>
      <c r="Y12" s="342">
        <v>5.0599999999999999E-2</v>
      </c>
      <c r="Z12" s="342">
        <v>5.0599999999999999E-2</v>
      </c>
      <c r="AA12" s="342">
        <v>5.0599999999999999E-2</v>
      </c>
      <c r="AB12" s="342">
        <v>5.0599999999999999E-2</v>
      </c>
      <c r="AC12" s="342">
        <v>5.0599999999999999E-2</v>
      </c>
      <c r="AD12" s="342">
        <v>5.0599999999999999E-2</v>
      </c>
      <c r="AE12" s="342">
        <v>5.0599999999999999E-2</v>
      </c>
      <c r="AF12" s="342">
        <v>5.0599999999999999E-2</v>
      </c>
      <c r="AG12" s="342">
        <v>5.0599999999999999E-2</v>
      </c>
      <c r="AH12" s="342">
        <v>5.0599999999999999E-2</v>
      </c>
      <c r="AI12" s="342">
        <v>5.0599999999999999E-2</v>
      </c>
      <c r="AJ12" s="342">
        <v>5.0599999999999999E-2</v>
      </c>
      <c r="AK12" s="342">
        <v>5.0599999999999999E-2</v>
      </c>
      <c r="AL12" s="342">
        <v>5.0599999999999999E-2</v>
      </c>
      <c r="AM12" s="342">
        <v>5.0599999999999999E-2</v>
      </c>
      <c r="AN12" s="342">
        <v>5.0599999999999999E-2</v>
      </c>
      <c r="AO12" s="342">
        <v>5.0599999999999999E-2</v>
      </c>
      <c r="AP12" s="342">
        <v>5.0599999999999999E-2</v>
      </c>
      <c r="AQ12" s="342">
        <v>5.0599999999999999E-2</v>
      </c>
      <c r="AR12" s="342">
        <v>5.0599999999999999E-2</v>
      </c>
      <c r="AS12" s="342">
        <v>5.0599999999999999E-2</v>
      </c>
      <c r="AT12" s="342">
        <v>5.0599999999999999E-2</v>
      </c>
      <c r="AU12" s="342">
        <v>5.0599999999999999E-2</v>
      </c>
      <c r="AV12" s="342">
        <v>5.0599999999999999E-2</v>
      </c>
    </row>
    <row r="14" spans="1:48">
      <c r="A14" s="127" t="s">
        <v>335</v>
      </c>
    </row>
    <row r="15" spans="1:48">
      <c r="A15" s="129" t="s">
        <v>321</v>
      </c>
      <c r="B15" s="132">
        <v>-72212594.097360179</v>
      </c>
      <c r="C15" s="132">
        <v>-163495855.85208181</v>
      </c>
      <c r="D15" s="132">
        <v>-252918863.80478588</v>
      </c>
      <c r="E15" s="132">
        <v>-348972108.14531267</v>
      </c>
      <c r="F15" s="132">
        <v>-398366035.86447102</v>
      </c>
      <c r="G15" s="132">
        <v>-450786231.26267505</v>
      </c>
      <c r="H15" s="132">
        <v>-504250918.06670445</v>
      </c>
      <c r="I15" s="132">
        <v>-562763552.963099</v>
      </c>
      <c r="J15" s="132">
        <v>-627467070.63136005</v>
      </c>
      <c r="K15" s="132">
        <v>-695817223.57739198</v>
      </c>
      <c r="L15" s="132">
        <v>-762762887.71787453</v>
      </c>
      <c r="M15" s="132">
        <v>-840282133.83902168</v>
      </c>
      <c r="N15" s="132">
        <v>-914283111.13936281</v>
      </c>
      <c r="O15" s="132">
        <v>-1000054180.3112254</v>
      </c>
      <c r="P15" s="132">
        <v>-1085364224.6179328</v>
      </c>
      <c r="Q15" s="132">
        <v>-1174699897.5605705</v>
      </c>
      <c r="R15" s="132">
        <v>-1274883048.6803489</v>
      </c>
      <c r="S15" s="132">
        <v>-1381021775.6091404</v>
      </c>
      <c r="T15" s="132">
        <v>-1498360241.1710765</v>
      </c>
      <c r="U15" s="132">
        <v>-1616682994.6972213</v>
      </c>
      <c r="V15" s="132">
        <v>-1744197469.5179963</v>
      </c>
      <c r="W15" s="132">
        <v>-1881589338.0384512</v>
      </c>
      <c r="X15" s="132">
        <v>-2019095985.7708013</v>
      </c>
      <c r="Y15" s="132">
        <v>-2170083730.5266747</v>
      </c>
      <c r="Z15" s="132">
        <v>-2333515969.4789381</v>
      </c>
      <c r="AA15" s="132">
        <v>-2501459773.6734161</v>
      </c>
      <c r="AB15" s="132">
        <v>-2675297143.2705913</v>
      </c>
      <c r="AC15" s="132">
        <v>-2861355294.553638</v>
      </c>
      <c r="AD15" s="132">
        <v>-3052981839.8730116</v>
      </c>
      <c r="AE15" s="132">
        <v>-3261844812.5313821</v>
      </c>
      <c r="AF15" s="132">
        <v>-3471017440.753099</v>
      </c>
      <c r="AG15" s="132">
        <v>-3701064490.1093431</v>
      </c>
      <c r="AH15" s="132">
        <v>-3921791933.6004958</v>
      </c>
      <c r="AI15" s="132">
        <v>-4153101299.5855184</v>
      </c>
      <c r="AJ15" s="132">
        <v>-4407977009.0780611</v>
      </c>
      <c r="AK15" s="132">
        <v>-4664280760.4602299</v>
      </c>
      <c r="AL15" s="132">
        <v>-4912064261.58531</v>
      </c>
      <c r="AM15" s="132">
        <v>-5187091169.2740135</v>
      </c>
      <c r="AN15" s="132">
        <v>-5466658608.5416412</v>
      </c>
      <c r="AO15" s="132">
        <v>-5737204501.0057821</v>
      </c>
      <c r="AP15" s="132">
        <v>-6020655446.0210333</v>
      </c>
      <c r="AQ15" s="132">
        <v>-6301135495.648262</v>
      </c>
      <c r="AR15" s="132">
        <v>-6581464662.723834</v>
      </c>
      <c r="AS15" s="132">
        <v>-6845124903.9305592</v>
      </c>
      <c r="AT15" s="132">
        <v>-7117063587.7328472</v>
      </c>
      <c r="AU15" s="132">
        <v>-7389079655.7856874</v>
      </c>
      <c r="AV15" s="132">
        <v>-7645350603.9737291</v>
      </c>
    </row>
    <row r="16" spans="1:48">
      <c r="A16" s="129" t="s">
        <v>322</v>
      </c>
      <c r="B16" s="132">
        <v>-60456554.47366637</v>
      </c>
      <c r="C16" s="132">
        <v>-153553964.12640592</v>
      </c>
      <c r="D16" s="132">
        <v>-245458700.88474372</v>
      </c>
      <c r="E16" s="132">
        <v>-341059435.24905306</v>
      </c>
      <c r="F16" s="132">
        <v>-384923749.2947045</v>
      </c>
      <c r="G16" s="132">
        <v>-433349854.49604303</v>
      </c>
      <c r="H16" s="132">
        <v>-485664211.79283071</v>
      </c>
      <c r="I16" s="132">
        <v>-548694771.05088842</v>
      </c>
      <c r="J16" s="132">
        <v>-614022008.05237246</v>
      </c>
      <c r="K16" s="132">
        <v>-681149329.34997737</v>
      </c>
      <c r="L16" s="132">
        <v>-753943146.26881242</v>
      </c>
      <c r="M16" s="132">
        <v>-827592786.73342395</v>
      </c>
      <c r="N16" s="132">
        <v>-909343733.77304053</v>
      </c>
      <c r="O16" s="132">
        <v>-988129293.6403904</v>
      </c>
      <c r="P16" s="132">
        <v>-1073323077.3309287</v>
      </c>
      <c r="Q16" s="132">
        <v>-1161166560.681277</v>
      </c>
      <c r="R16" s="132">
        <v>-1244351204.0298235</v>
      </c>
      <c r="S16" s="132">
        <v>-1326729543.5091338</v>
      </c>
      <c r="T16" s="132">
        <v>-1407536370.2804866</v>
      </c>
      <c r="U16" s="132">
        <v>-1507943190.7470319</v>
      </c>
      <c r="V16" s="132">
        <v>-1610204170.9903471</v>
      </c>
      <c r="W16" s="132">
        <v>-1713965528.2927539</v>
      </c>
      <c r="X16" s="132">
        <v>-1810038630.3768299</v>
      </c>
      <c r="Y16" s="132">
        <v>-1913653502.3688471</v>
      </c>
      <c r="Z16" s="132">
        <v>-2024623983.9099741</v>
      </c>
      <c r="AA16" s="132">
        <v>-2145751979.7722042</v>
      </c>
      <c r="AB16" s="132">
        <v>-2272980654.9012566</v>
      </c>
      <c r="AC16" s="132">
        <v>-2412786632.3504124</v>
      </c>
      <c r="AD16" s="132">
        <v>-2582186716.545361</v>
      </c>
      <c r="AE16" s="132">
        <v>-2762901698.1784592</v>
      </c>
      <c r="AF16" s="132">
        <v>-2936536441.9902067</v>
      </c>
      <c r="AG16" s="132">
        <v>-3110397820.337759</v>
      </c>
      <c r="AH16" s="132">
        <v>-3295956313.413178</v>
      </c>
      <c r="AI16" s="132">
        <v>-3502456938.2057805</v>
      </c>
      <c r="AJ16" s="132">
        <v>-3727195240.7861714</v>
      </c>
      <c r="AK16" s="132">
        <v>-3990428717.9444871</v>
      </c>
      <c r="AL16" s="132">
        <v>-4267929298.751502</v>
      </c>
      <c r="AM16" s="132">
        <v>-4554039797.3082447</v>
      </c>
      <c r="AN16" s="132">
        <v>-4849766790.3274183</v>
      </c>
      <c r="AO16" s="132">
        <v>-5175286114.3867664</v>
      </c>
      <c r="AP16" s="132">
        <v>-5516293881.1727524</v>
      </c>
      <c r="AQ16" s="132">
        <v>-5862085051.769001</v>
      </c>
      <c r="AR16" s="132">
        <v>-6205252776.0633249</v>
      </c>
      <c r="AS16" s="132">
        <v>-6541234231.0932961</v>
      </c>
      <c r="AT16" s="132">
        <v>-6890470846.4968939</v>
      </c>
      <c r="AU16" s="132">
        <v>-7204679142.225256</v>
      </c>
      <c r="AV16" s="132">
        <v>-7464741142.550848</v>
      </c>
    </row>
    <row r="17" spans="1:48">
      <c r="A17" s="129" t="s">
        <v>323</v>
      </c>
      <c r="B17" s="132">
        <v>-68694786.548215613</v>
      </c>
      <c r="C17" s="132">
        <v>-173012103.74118838</v>
      </c>
      <c r="D17" s="132">
        <v>-278183343.1418668</v>
      </c>
      <c r="E17" s="132">
        <v>-389429743.97983617</v>
      </c>
      <c r="F17" s="132">
        <v>-449065443.67831391</v>
      </c>
      <c r="G17" s="132">
        <v>-514360524.244829</v>
      </c>
      <c r="H17" s="132">
        <v>-584591918.11830342</v>
      </c>
      <c r="I17" s="132">
        <v>-666333141.07817113</v>
      </c>
      <c r="J17" s="132">
        <v>-751187528.10955095</v>
      </c>
      <c r="K17" s="132">
        <v>-838744900.20926523</v>
      </c>
      <c r="L17" s="132">
        <v>-933034645.19008768</v>
      </c>
      <c r="M17" s="132">
        <v>-1029113930.075668</v>
      </c>
      <c r="N17" s="132">
        <v>-1134213276.3526478</v>
      </c>
      <c r="O17" s="132">
        <v>-1236483150.5528722</v>
      </c>
      <c r="P17" s="132">
        <v>-1345309597.3849065</v>
      </c>
      <c r="Q17" s="132">
        <v>-1456796091.099762</v>
      </c>
      <c r="R17" s="132">
        <v>-1563060596.6434302</v>
      </c>
      <c r="S17" s="132">
        <v>-1668230933.0496876</v>
      </c>
      <c r="T17" s="132">
        <v>-1772214963.218334</v>
      </c>
      <c r="U17" s="132">
        <v>-1896962816.6389353</v>
      </c>
      <c r="V17" s="132">
        <v>-2024054707.44032</v>
      </c>
      <c r="W17" s="132">
        <v>-2153002829.6096306</v>
      </c>
      <c r="X17" s="132">
        <v>-2274188094.4489799</v>
      </c>
      <c r="Y17" s="132">
        <v>-2403510285.6647925</v>
      </c>
      <c r="Z17" s="132">
        <v>-2540884922.184803</v>
      </c>
      <c r="AA17" s="132">
        <v>-2689238419.3613505</v>
      </c>
      <c r="AB17" s="132">
        <v>-2844339438.2659626</v>
      </c>
      <c r="AC17" s="132">
        <v>-3012748159.2860885</v>
      </c>
      <c r="AD17" s="132">
        <v>-3212300657.5612574</v>
      </c>
      <c r="AE17" s="132">
        <v>-3423960606.9042211</v>
      </c>
      <c r="AF17" s="132">
        <v>-3628492083.6325746</v>
      </c>
      <c r="AG17" s="132">
        <v>-3833533438.1285558</v>
      </c>
      <c r="AH17" s="132">
        <v>-4051019022.1284299</v>
      </c>
      <c r="AI17" s="132">
        <v>-4290677245.4430275</v>
      </c>
      <c r="AJ17" s="132">
        <v>-4549752008.6658335</v>
      </c>
      <c r="AK17" s="132">
        <v>-4849517079.6970301</v>
      </c>
      <c r="AL17" s="132">
        <v>-5164630574.6907892</v>
      </c>
      <c r="AM17" s="132">
        <v>-5489162962.1874561</v>
      </c>
      <c r="AN17" s="132">
        <v>-5824152213.2966461</v>
      </c>
      <c r="AO17" s="132">
        <v>-6190731908.3069077</v>
      </c>
      <c r="AP17" s="132">
        <v>-6574001621.102005</v>
      </c>
      <c r="AQ17" s="132">
        <v>-6962723202.1563044</v>
      </c>
      <c r="AR17" s="132">
        <v>-7349119922.5127907</v>
      </c>
      <c r="AS17" s="132">
        <v>-7728372031.048748</v>
      </c>
      <c r="AT17" s="132">
        <v>-8121840354.191679</v>
      </c>
      <c r="AU17" s="132">
        <v>-8478876629.0460243</v>
      </c>
      <c r="AV17" s="132">
        <v>-8779444269.1423874</v>
      </c>
    </row>
    <row r="18" spans="1:48">
      <c r="A18" s="129" t="s">
        <v>324</v>
      </c>
      <c r="B18" s="132">
        <v>-85171250.697319239</v>
      </c>
      <c r="C18" s="132">
        <v>-212064076.05861422</v>
      </c>
      <c r="D18" s="132">
        <v>-344116865.56051368</v>
      </c>
      <c r="E18" s="132">
        <v>-487290365.48142189</v>
      </c>
      <c r="F18" s="132">
        <v>-579339749.17429221</v>
      </c>
      <c r="G18" s="132">
        <v>-679515802.94229257</v>
      </c>
      <c r="H18" s="132">
        <v>-787002525.3967706</v>
      </c>
      <c r="I18" s="132">
        <v>-907839170.68371058</v>
      </c>
      <c r="J18" s="132">
        <v>-1033679622.5844628</v>
      </c>
      <c r="K18" s="132">
        <v>-1164296838.2973423</v>
      </c>
      <c r="L18" s="132">
        <v>-1304063915.3651166</v>
      </c>
      <c r="M18" s="132">
        <v>-1447767184.3110957</v>
      </c>
      <c r="N18" s="132">
        <v>-1602591215.0424285</v>
      </c>
      <c r="O18" s="132">
        <v>-1755014899.5037301</v>
      </c>
      <c r="P18" s="132">
        <v>-1914411265.9319656</v>
      </c>
      <c r="Q18" s="132">
        <v>-2076575028.3378787</v>
      </c>
      <c r="R18" s="132">
        <v>-2232376785.6037922</v>
      </c>
      <c r="S18" s="132">
        <v>-2386508888.2776685</v>
      </c>
      <c r="T18" s="132">
        <v>-2540345015.4906263</v>
      </c>
      <c r="U18" s="132">
        <v>-2717470234.2057405</v>
      </c>
      <c r="V18" s="132">
        <v>-2898039056.9305067</v>
      </c>
      <c r="W18" s="132">
        <v>-3081264023.3182893</v>
      </c>
      <c r="X18" s="132">
        <v>-3256603688.8269715</v>
      </c>
      <c r="Y18" s="132">
        <v>-3441373705.8084106</v>
      </c>
      <c r="Z18" s="132">
        <v>-3635710202.8764949</v>
      </c>
      <c r="AA18" s="132">
        <v>-3842800562.6150942</v>
      </c>
      <c r="AB18" s="132">
        <v>-4058039940.3410707</v>
      </c>
      <c r="AC18" s="132">
        <v>-4288139214.5253224</v>
      </c>
      <c r="AD18" s="132">
        <v>-4552679603.8750067</v>
      </c>
      <c r="AE18" s="132">
        <v>-4831015497.75457</v>
      </c>
      <c r="AF18" s="132">
        <v>-5102114534.4746065</v>
      </c>
      <c r="AG18" s="132">
        <v>-5374318360.1769819</v>
      </c>
      <c r="AH18" s="132">
        <v>-5660542398.8960533</v>
      </c>
      <c r="AI18" s="132">
        <v>-5971547365.4433813</v>
      </c>
      <c r="AJ18" s="132">
        <v>-6304470904.6845999</v>
      </c>
      <c r="AK18" s="132">
        <v>-6682759929.3064013</v>
      </c>
      <c r="AL18" s="132">
        <v>-7078693284.4681387</v>
      </c>
      <c r="AM18" s="132">
        <v>-7485756454.1566114</v>
      </c>
      <c r="AN18" s="132">
        <v>-7905050739.92169</v>
      </c>
      <c r="AO18" s="132">
        <v>-8359752276.4162121</v>
      </c>
      <c r="AP18" s="132">
        <v>-8833686815.5539207</v>
      </c>
      <c r="AQ18" s="132">
        <v>-9314469568.0789261</v>
      </c>
      <c r="AR18" s="132">
        <v>-9793525360.600153</v>
      </c>
      <c r="AS18" s="132">
        <v>-10265476314.920906</v>
      </c>
      <c r="AT18" s="132">
        <v>-10753637884.763336</v>
      </c>
      <c r="AU18" s="132">
        <v>-11202295746.143585</v>
      </c>
      <c r="AV18" s="132">
        <v>-11589438532.43428</v>
      </c>
    </row>
    <row r="19" spans="1:48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</row>
    <row r="20" spans="1:48">
      <c r="A20" s="105" t="s">
        <v>336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</row>
    <row r="21" spans="1:48">
      <c r="A21" s="129" t="s">
        <v>321</v>
      </c>
      <c r="B21" s="132">
        <v>-72212594.097360179</v>
      </c>
      <c r="C21" s="132">
        <v>-237753361.60416442</v>
      </c>
      <c r="D21" s="132">
        <v>-498908591.52099395</v>
      </c>
      <c r="E21" s="132">
        <v>-868006870.22786331</v>
      </c>
      <c r="F21" s="132">
        <v>-1304462838.6832209</v>
      </c>
      <c r="G21" s="132">
        <v>-1821254889.583267</v>
      </c>
      <c r="H21" s="132">
        <v>-2417661305.0628848</v>
      </c>
      <c r="I21" s="132">
        <v>-3102758520.0621657</v>
      </c>
      <c r="J21" s="132">
        <v>-3887225171.8086715</v>
      </c>
      <c r="K21" s="132">
        <v>-4779735989.0795822</v>
      </c>
      <c r="L21" s="132">
        <v>-5784353517.8448839</v>
      </c>
      <c r="M21" s="132">
        <v>-6917323939.6868563</v>
      </c>
      <c r="N21" s="132">
        <v>-8181623642.1743736</v>
      </c>
      <c r="O21" s="132">
        <v>-9595667978.779623</v>
      </c>
      <c r="P21" s="132">
        <v>-11166573003.123804</v>
      </c>
      <c r="Q21" s="132">
        <v>-12906301494.642439</v>
      </c>
      <c r="R21" s="132">
        <v>-14834243398.951694</v>
      </c>
      <c r="S21" s="132">
        <v>-16965877890.547791</v>
      </c>
      <c r="T21" s="132">
        <v>-19322711552.980587</v>
      </c>
      <c r="U21" s="132">
        <v>-21917123752.258625</v>
      </c>
      <c r="V21" s="132">
        <v>-24770327683.640907</v>
      </c>
      <c r="W21" s="132">
        <v>-27905295602.471588</v>
      </c>
      <c r="X21" s="132">
        <v>-31336399545.727451</v>
      </c>
      <c r="Y21" s="132">
        <v>-35092105093.267937</v>
      </c>
      <c r="Z21" s="132">
        <v>-39201281580.466232</v>
      </c>
      <c r="AA21" s="132">
        <v>-43686326202.111237</v>
      </c>
      <c r="AB21" s="132">
        <v>-48572151451.208656</v>
      </c>
      <c r="AC21" s="132">
        <v>-53891257609.193451</v>
      </c>
      <c r="AD21" s="132">
        <v>-59671137084.091644</v>
      </c>
      <c r="AE21" s="132">
        <v>-65952341433.078056</v>
      </c>
      <c r="AF21" s="132">
        <v>-72760547350.34491</v>
      </c>
      <c r="AG21" s="132">
        <v>-80143295536.381699</v>
      </c>
      <c r="AH21" s="132">
        <v>-88120338224.123108</v>
      </c>
      <c r="AI21" s="132">
        <v>-96732328637.849258</v>
      </c>
      <c r="AJ21" s="132">
        <v>-106034961476.00249</v>
      </c>
      <c r="AK21" s="132">
        <v>-116064611287.14845</v>
      </c>
      <c r="AL21" s="132">
        <v>-126849544879.86348</v>
      </c>
      <c r="AM21" s="132">
        <v>-138455223020.05859</v>
      </c>
      <c r="AN21" s="132">
        <v>-150927715913.41522</v>
      </c>
      <c r="AO21" s="132">
        <v>-164301862839.6398</v>
      </c>
      <c r="AP21" s="132">
        <v>-178636192545.34659</v>
      </c>
      <c r="AQ21" s="132">
        <v>-193976319383.78937</v>
      </c>
      <c r="AR21" s="132">
        <v>-210372985807.33295</v>
      </c>
      <c r="AS21" s="132">
        <v>-227862983793.11456</v>
      </c>
      <c r="AT21" s="132">
        <v>-246509914360.77899</v>
      </c>
      <c r="AU21" s="132">
        <v>-266372395683.22009</v>
      </c>
      <c r="AV21" s="132">
        <v>-287496189508.76477</v>
      </c>
    </row>
    <row r="22" spans="1:48">
      <c r="A22" s="129" t="s">
        <v>322</v>
      </c>
      <c r="B22" s="132">
        <v>-60456554.47366637</v>
      </c>
      <c r="C22" s="132">
        <v>-215722523.47114617</v>
      </c>
      <c r="D22" s="132">
        <v>-468654387.59503031</v>
      </c>
      <c r="E22" s="132">
        <v>-828619526.81363022</v>
      </c>
      <c r="F22" s="132">
        <v>-1249904810.7947342</v>
      </c>
      <c r="G22" s="132">
        <v>-1746499848.7169907</v>
      </c>
      <c r="H22" s="132">
        <v>-2320536952.8549013</v>
      </c>
      <c r="I22" s="132">
        <v>-2986650893.7202477</v>
      </c>
      <c r="J22" s="132">
        <v>-3751797436.9948645</v>
      </c>
      <c r="K22" s="132">
        <v>-4622787716.6567822</v>
      </c>
      <c r="L22" s="132">
        <v>-5610643921.3884277</v>
      </c>
      <c r="M22" s="132">
        <v>-6722135290.5441065</v>
      </c>
      <c r="N22" s="132">
        <v>-7971619070.0186787</v>
      </c>
      <c r="O22" s="132">
        <v>-9363112288.6020126</v>
      </c>
      <c r="P22" s="132">
        <v>-10910208847.736202</v>
      </c>
      <c r="Q22" s="132">
        <v>-12623431976.11293</v>
      </c>
      <c r="R22" s="132">
        <v>-14506528838.134068</v>
      </c>
      <c r="S22" s="132">
        <v>-16567288740.852785</v>
      </c>
      <c r="T22" s="132">
        <v>-18813129921.420422</v>
      </c>
      <c r="U22" s="132">
        <v>-21273017486.191326</v>
      </c>
      <c r="V22" s="132">
        <v>-23959636341.982956</v>
      </c>
      <c r="W22" s="132">
        <v>-26885959469.18005</v>
      </c>
      <c r="X22" s="132">
        <v>-30056427648.697392</v>
      </c>
      <c r="Y22" s="132">
        <v>-33490936390.090324</v>
      </c>
      <c r="Z22" s="132">
        <v>-37210201755.338867</v>
      </c>
      <c r="AA22" s="132">
        <v>-41238789943.931213</v>
      </c>
      <c r="AB22" s="132">
        <v>-45598453369.995392</v>
      </c>
      <c r="AC22" s="132">
        <v>-50318521742.867569</v>
      </c>
      <c r="AD22" s="132">
        <v>-55446825659.602028</v>
      </c>
      <c r="AE22" s="132">
        <v>-61015336736.156349</v>
      </c>
      <c r="AF22" s="132">
        <v>-67039249216.996063</v>
      </c>
      <c r="AG22" s="132">
        <v>-73541833047.713821</v>
      </c>
      <c r="AH22" s="132">
        <v>-80559006113.341324</v>
      </c>
      <c r="AI22" s="132">
        <v>-88137748760.882172</v>
      </c>
      <c r="AJ22" s="132">
        <v>-96324714088.968979</v>
      </c>
      <c r="AK22" s="132">
        <v>-105189173339.81529</v>
      </c>
      <c r="AL22" s="132">
        <v>-114779674809.56143</v>
      </c>
      <c r="AM22" s="132">
        <v>-125141566152.23347</v>
      </c>
      <c r="AN22" s="132">
        <v>-136323496189.86391</v>
      </c>
      <c r="AO22" s="132">
        <v>-148396751211.45779</v>
      </c>
      <c r="AP22" s="132">
        <v>-161421920703.93033</v>
      </c>
      <c r="AQ22" s="132">
        <v>-175451954943.31821</v>
      </c>
      <c r="AR22" s="132">
        <v>-190535076639.51343</v>
      </c>
      <c r="AS22" s="132">
        <v>-206717385748.5661</v>
      </c>
      <c r="AT22" s="132">
        <v>-224067756313.94043</v>
      </c>
      <c r="AU22" s="132">
        <v>-242610263925.65106</v>
      </c>
      <c r="AV22" s="132">
        <v>-262351084422.83984</v>
      </c>
    </row>
    <row r="23" spans="1:48">
      <c r="A23" s="129" t="s">
        <v>323</v>
      </c>
      <c r="B23" s="132">
        <v>-68694786.548215613</v>
      </c>
      <c r="C23" s="132">
        <v>-243652184.89330262</v>
      </c>
      <c r="D23" s="132">
        <v>-530276244.01596689</v>
      </c>
      <c r="E23" s="132">
        <v>-941097542.10648823</v>
      </c>
      <c r="F23" s="132">
        <v>-1431460287.8797441</v>
      </c>
      <c r="G23" s="132">
        <v>-2018252702.691288</v>
      </c>
      <c r="H23" s="132">
        <v>-2704968207.5657706</v>
      </c>
      <c r="I23" s="132">
        <v>-3508172739.9467697</v>
      </c>
      <c r="J23" s="132">
        <v>-4436873808.6976271</v>
      </c>
      <c r="K23" s="132">
        <v>-5500124523.6269913</v>
      </c>
      <c r="L23" s="132">
        <v>-6711465469.7126045</v>
      </c>
      <c r="M23" s="132">
        <v>-8080179552.5557308</v>
      </c>
      <c r="N23" s="132">
        <v>-9623249914.2676983</v>
      </c>
      <c r="O23" s="132">
        <v>-11346669510.482515</v>
      </c>
      <c r="P23" s="132">
        <v>-13266120585.097837</v>
      </c>
      <c r="Q23" s="132">
        <v>-15394182377.803549</v>
      </c>
      <c r="R23" s="132">
        <v>-17736188602.763836</v>
      </c>
      <c r="S23" s="132">
        <v>-20301870679.113373</v>
      </c>
      <c r="T23" s="132">
        <v>-23101360298.694843</v>
      </c>
      <c r="U23" s="132">
        <v>-26167251946.447739</v>
      </c>
      <c r="V23" s="132">
        <v>-29515369602.378311</v>
      </c>
      <c r="W23" s="132">
        <v>-33161850133.868282</v>
      </c>
      <c r="X23" s="132">
        <v>-37114027845.090996</v>
      </c>
      <c r="Y23" s="132">
        <v>-41395507939.717392</v>
      </c>
      <c r="Z23" s="132">
        <v>-46031005563.651901</v>
      </c>
      <c r="AA23" s="132">
        <v>-51049412864.534035</v>
      </c>
      <c r="AB23" s="132">
        <v>-56476852593.745415</v>
      </c>
      <c r="AC23" s="132">
        <v>-62347329494.275017</v>
      </c>
      <c r="AD23" s="132">
        <v>-68714405024.24659</v>
      </c>
      <c r="AE23" s="132">
        <v>-75615314525.377686</v>
      </c>
      <c r="AF23" s="132">
        <v>-83069941523.99437</v>
      </c>
      <c r="AG23" s="132">
        <v>-91106814003.237045</v>
      </c>
      <c r="AH23" s="132">
        <v>-99767837813.929276</v>
      </c>
      <c r="AI23" s="132">
        <v>-109106767652.75713</v>
      </c>
      <c r="AJ23" s="132">
        <v>-119177322104.65247</v>
      </c>
      <c r="AK23" s="132">
        <v>-130057211682.84491</v>
      </c>
      <c r="AL23" s="132">
        <v>-141802737168.68765</v>
      </c>
      <c r="AM23" s="132">
        <v>-154467118631.61072</v>
      </c>
      <c r="AN23" s="132">
        <v>-168107307047.66687</v>
      </c>
      <c r="AO23" s="132">
        <v>-182804268692.58572</v>
      </c>
      <c r="AP23" s="132">
        <v>-198628166309.53259</v>
      </c>
      <c r="AQ23" s="132">
        <v>-215641474726.95126</v>
      </c>
      <c r="AR23" s="132">
        <v>-233902053270.64777</v>
      </c>
      <c r="AS23" s="132">
        <v>-253465869197.19128</v>
      </c>
      <c r="AT23" s="132">
        <v>-274413082532.76083</v>
      </c>
      <c r="AU23" s="132">
        <v>-296777261137.96454</v>
      </c>
      <c r="AV23" s="132">
        <v>-320573634820.68793</v>
      </c>
    </row>
    <row r="24" spans="1:48">
      <c r="A24" s="129" t="s">
        <v>324</v>
      </c>
      <c r="B24" s="132">
        <v>-85171250.697319239</v>
      </c>
      <c r="C24" s="132">
        <v>-299647200.82548165</v>
      </c>
      <c r="D24" s="132">
        <v>-654144588.59521103</v>
      </c>
      <c r="E24" s="132">
        <v>-1167823406.3617496</v>
      </c>
      <c r="F24" s="132">
        <v>-1798409656.401526</v>
      </c>
      <c r="G24" s="132">
        <v>-2568924987.9577355</v>
      </c>
      <c r="H24" s="132">
        <v>-3485915117.7451673</v>
      </c>
      <c r="I24" s="132">
        <v>-4570141593.3867836</v>
      </c>
      <c r="J24" s="132">
        <v>-5835070380.5966177</v>
      </c>
      <c r="K24" s="132">
        <v>-7294621780.1521492</v>
      </c>
      <c r="L24" s="132">
        <v>-8967793557.5929642</v>
      </c>
      <c r="M24" s="132">
        <v>-10869331095.918264</v>
      </c>
      <c r="N24" s="132">
        <v>-13021910464.414158</v>
      </c>
      <c r="O24" s="132">
        <v>-15435834033.417244</v>
      </c>
      <c r="P24" s="132">
        <v>-18131298501.440121</v>
      </c>
      <c r="Q24" s="132">
        <v>-21125317233.950871</v>
      </c>
      <c r="R24" s="132">
        <v>-24426635071.592575</v>
      </c>
      <c r="S24" s="132">
        <v>-28049131694.492828</v>
      </c>
      <c r="T24" s="132">
        <v>-32008762773.724792</v>
      </c>
      <c r="U24" s="132">
        <v>-36345876404.281006</v>
      </c>
      <c r="V24" s="132">
        <v>-41083016807.268127</v>
      </c>
      <c r="W24" s="132">
        <v>-46243081481.034187</v>
      </c>
      <c r="X24" s="132">
        <v>-51839585092.801491</v>
      </c>
      <c r="Y24" s="132">
        <v>-57904041804.305656</v>
      </c>
      <c r="Z24" s="132">
        <v>-64469696522.480019</v>
      </c>
      <c r="AA24" s="132">
        <v>-71574663729.132599</v>
      </c>
      <c r="AB24" s="132">
        <v>-79254381654.16777</v>
      </c>
      <c r="AC24" s="132">
        <v>-87552792580.393982</v>
      </c>
      <c r="AD24" s="132">
        <v>-96535643488.836914</v>
      </c>
      <c r="AE24" s="132">
        <v>-106251362547.12662</v>
      </c>
      <c r="AF24" s="132">
        <v>-116729796026.48582</v>
      </c>
      <c r="AG24" s="132">
        <v>-128010642065.603</v>
      </c>
      <c r="AH24" s="132">
        <v>-140148522953.01855</v>
      </c>
      <c r="AI24" s="132">
        <v>-153211585579.88467</v>
      </c>
      <c r="AJ24" s="132">
        <v>-167268562714.91144</v>
      </c>
      <c r="AK24" s="132">
        <v>-182415111917.59235</v>
      </c>
      <c r="AL24" s="132">
        <v>-198724009865.09067</v>
      </c>
      <c r="AM24" s="132">
        <v>-216265201218.42087</v>
      </c>
      <c r="AN24" s="132">
        <v>-235113271139.99466</v>
      </c>
      <c r="AO24" s="132">
        <v>-255369754936.09457</v>
      </c>
      <c r="AP24" s="132">
        <v>-277125151351.41486</v>
      </c>
      <c r="AQ24" s="132">
        <v>-300462153577.87537</v>
      </c>
      <c r="AR24" s="132">
        <v>-325459063909.51599</v>
      </c>
      <c r="AS24" s="132">
        <v>-352192768858.25836</v>
      </c>
      <c r="AT24" s="132">
        <v>-380767360847.24951</v>
      </c>
      <c r="AU24" s="132">
        <v>-411236485052.26392</v>
      </c>
      <c r="AV24" s="132">
        <v>-443634489728.34271</v>
      </c>
    </row>
    <row r="26" spans="1:48">
      <c r="A26" s="105" t="s">
        <v>337</v>
      </c>
    </row>
    <row r="27" spans="1:48" s="131" customFormat="1">
      <c r="A27" s="129" t="s">
        <v>321</v>
      </c>
      <c r="B27" s="130">
        <v>9.7081440374074957E-4</v>
      </c>
      <c r="C27" s="130">
        <v>3.0393937363982935E-3</v>
      </c>
      <c r="D27" s="130">
        <v>6.041238060018877E-3</v>
      </c>
      <c r="E27" s="130">
        <v>9.9267625633576648E-3</v>
      </c>
      <c r="F27" s="130">
        <v>1.4172168721622471E-2</v>
      </c>
      <c r="G27" s="130">
        <v>1.88173335353846E-2</v>
      </c>
      <c r="H27" s="130">
        <v>2.3780921160258064E-2</v>
      </c>
      <c r="I27" s="130">
        <v>2.9086445928612103E-2</v>
      </c>
      <c r="J27" s="130">
        <v>3.4766097915722514E-2</v>
      </c>
      <c r="K27" s="130">
        <v>4.0828020772777383E-2</v>
      </c>
      <c r="L27" s="130">
        <v>4.7240285008232019E-2</v>
      </c>
      <c r="M27" s="130">
        <v>5.4071031367641971E-2</v>
      </c>
      <c r="N27" s="130">
        <v>6.1277492982485297E-2</v>
      </c>
      <c r="O27" s="130">
        <v>6.8934757152972356E-2</v>
      </c>
      <c r="P27" s="130">
        <v>7.7028526498460523E-2</v>
      </c>
      <c r="Q27" s="130">
        <v>8.5579496984755851E-2</v>
      </c>
      <c r="R27" s="130">
        <v>9.4653716359044265E-2</v>
      </c>
      <c r="S27" s="130">
        <v>0.10419978889559127</v>
      </c>
      <c r="T27" s="130">
        <v>0.1142590797337186</v>
      </c>
      <c r="U27" s="130">
        <v>0.12481083990732195</v>
      </c>
      <c r="V27" s="130">
        <v>0.13588157393438111</v>
      </c>
      <c r="W27" s="130">
        <v>0.1474991511960346</v>
      </c>
      <c r="X27" s="130">
        <v>0.15963940571627819</v>
      </c>
      <c r="Y27" s="130">
        <v>0.17234655480539018</v>
      </c>
      <c r="Z27" s="130">
        <v>0.18565631439260655</v>
      </c>
      <c r="AA27" s="130">
        <v>0.19956546287067931</v>
      </c>
      <c r="AB27" s="130">
        <v>0.21407786052894628</v>
      </c>
      <c r="AC27" s="130">
        <v>0.22922473292215767</v>
      </c>
      <c r="AD27" s="130">
        <v>0.24500809196114123</v>
      </c>
      <c r="AE27" s="130">
        <v>0.26147702565927633</v>
      </c>
      <c r="AF27" s="130">
        <v>0.27861260082550438</v>
      </c>
      <c r="AG27" s="130">
        <v>0.29647479611026639</v>
      </c>
      <c r="AH27" s="130">
        <v>0.31501182653437032</v>
      </c>
      <c r="AI27" s="130">
        <v>0.33424647332117774</v>
      </c>
      <c r="AJ27" s="130">
        <v>0.35424453395620492</v>
      </c>
      <c r="AK27" s="130">
        <v>0.37499649313516725</v>
      </c>
      <c r="AL27" s="130">
        <v>0.39646428029605585</v>
      </c>
      <c r="AM27" s="130">
        <v>0.41872293477433847</v>
      </c>
      <c r="AN27" s="130">
        <v>0.44177707561989876</v>
      </c>
      <c r="AO27" s="130">
        <v>0.46559465039733866</v>
      </c>
      <c r="AP27" s="130">
        <v>0.49020850638729957</v>
      </c>
      <c r="AQ27" s="130">
        <v>0.5156091395580692</v>
      </c>
      <c r="AR27" s="130">
        <v>0.54179750919357883</v>
      </c>
      <c r="AS27" s="130">
        <v>0.56873587297334727</v>
      </c>
      <c r="AT27" s="130">
        <v>0.59645233128797592</v>
      </c>
      <c r="AU27" s="130">
        <v>0.62495651870255198</v>
      </c>
      <c r="AV27" s="130">
        <v>0.65422430401231124</v>
      </c>
    </row>
    <row r="28" spans="1:48" s="131" customFormat="1">
      <c r="A28" s="129" t="s">
        <v>322</v>
      </c>
      <c r="B28" s="130">
        <v>8.1276811361244428E-4</v>
      </c>
      <c r="C28" s="130">
        <v>2.757755693607619E-3</v>
      </c>
      <c r="D28" s="130">
        <v>5.674892698685461E-3</v>
      </c>
      <c r="E28" s="130">
        <v>9.4763181953633393E-3</v>
      </c>
      <c r="F28" s="130">
        <v>1.3579430045268055E-2</v>
      </c>
      <c r="G28" s="130">
        <v>1.8044959198614034E-2</v>
      </c>
      <c r="H28" s="130">
        <v>2.2825573710322716E-2</v>
      </c>
      <c r="I28" s="130">
        <v>2.7998008599810238E-2</v>
      </c>
      <c r="J28" s="130">
        <v>3.3554875596216234E-2</v>
      </c>
      <c r="K28" s="130">
        <v>3.9487384523961569E-2</v>
      </c>
      <c r="L28" s="130">
        <v>4.5821614655537989E-2</v>
      </c>
      <c r="M28" s="130">
        <v>5.2545289380939081E-2</v>
      </c>
      <c r="N28" s="130">
        <v>5.9704632354892255E-2</v>
      </c>
      <c r="O28" s="130">
        <v>6.7264089716126102E-2</v>
      </c>
      <c r="P28" s="130">
        <v>7.5260091981352625E-2</v>
      </c>
      <c r="Q28" s="130">
        <v>8.3703837167098227E-2</v>
      </c>
      <c r="R28" s="130">
        <v>9.2562649072892522E-2</v>
      </c>
      <c r="S28" s="130">
        <v>0.10175176318644527</v>
      </c>
      <c r="T28" s="130">
        <v>0.11124582105562741</v>
      </c>
      <c r="U28" s="130">
        <v>0.1211428657257579</v>
      </c>
      <c r="V28" s="130">
        <v>0.1314343975834518</v>
      </c>
      <c r="W28" s="130">
        <v>0.14211124143919859</v>
      </c>
      <c r="X28" s="130">
        <v>0.15311874744227186</v>
      </c>
      <c r="Y28" s="130">
        <v>0.1644827943122126</v>
      </c>
      <c r="Z28" s="130">
        <v>0.1762266088551524</v>
      </c>
      <c r="AA28" s="130">
        <v>0.18838476289612155</v>
      </c>
      <c r="AB28" s="130">
        <v>0.20097152481876793</v>
      </c>
      <c r="AC28" s="130">
        <v>0.21402821569298364</v>
      </c>
      <c r="AD28" s="130">
        <v>0.22766318230230081</v>
      </c>
      <c r="AE28" s="130">
        <v>0.24190359921577609</v>
      </c>
      <c r="AF28" s="130">
        <v>0.25670477012495829</v>
      </c>
      <c r="AG28" s="130">
        <v>0.27205394802486532</v>
      </c>
      <c r="AH28" s="130">
        <v>0.28798164159349698</v>
      </c>
      <c r="AI28" s="130">
        <v>0.30454897658967262</v>
      </c>
      <c r="AJ28" s="130">
        <v>0.32180427074172135</v>
      </c>
      <c r="AK28" s="130">
        <v>0.33985872765840791</v>
      </c>
      <c r="AL28" s="130">
        <v>0.3587402793528815</v>
      </c>
      <c r="AM28" s="130">
        <v>0.37845913428581068</v>
      </c>
      <c r="AN28" s="130">
        <v>0.39902939708958668</v>
      </c>
      <c r="AO28" s="130">
        <v>0.420523129234601</v>
      </c>
      <c r="AP28" s="130">
        <v>0.44296957698734896</v>
      </c>
      <c r="AQ28" s="130">
        <v>0.46636946102228993</v>
      </c>
      <c r="AR28" s="130">
        <v>0.49070668242470555</v>
      </c>
      <c r="AS28" s="130">
        <v>0.51595740073878338</v>
      </c>
      <c r="AT28" s="130">
        <v>0.54215156403129072</v>
      </c>
      <c r="AU28" s="130">
        <v>0.56920637574170918</v>
      </c>
      <c r="AV28" s="130">
        <v>0.59700427997559558</v>
      </c>
    </row>
    <row r="29" spans="1:48" s="131" customFormat="1">
      <c r="A29" s="129" t="s">
        <v>323</v>
      </c>
      <c r="B29" s="130">
        <v>9.2352156956153353E-4</v>
      </c>
      <c r="C29" s="130">
        <v>3.1148031709322906E-3</v>
      </c>
      <c r="D29" s="130">
        <v>6.4210660672463339E-3</v>
      </c>
      <c r="E29" s="130">
        <v>1.0762647358998654E-2</v>
      </c>
      <c r="F29" s="130">
        <v>1.5551916173106506E-2</v>
      </c>
      <c r="G29" s="130">
        <v>2.0852728787415033E-2</v>
      </c>
      <c r="H29" s="130">
        <v>2.6606967464970446E-2</v>
      </c>
      <c r="I29" s="130">
        <v>3.2886953995584625E-2</v>
      </c>
      <c r="J29" s="130">
        <v>3.9681979421098142E-2</v>
      </c>
      <c r="K29" s="130">
        <v>4.6981506680821454E-2</v>
      </c>
      <c r="L29" s="130">
        <v>5.4811923343554086E-2</v>
      </c>
      <c r="M29" s="130">
        <v>6.3160789613417839E-2</v>
      </c>
      <c r="N29" s="130">
        <v>7.2074768393223673E-2</v>
      </c>
      <c r="O29" s="130">
        <v>8.1513856974824744E-2</v>
      </c>
      <c r="P29" s="130">
        <v>9.151148886369323E-2</v>
      </c>
      <c r="Q29" s="130">
        <v>0.10207621330796433</v>
      </c>
      <c r="R29" s="130">
        <v>0.11317032626113974</v>
      </c>
      <c r="S29" s="130">
        <v>0.12468854559702978</v>
      </c>
      <c r="T29" s="130">
        <v>0.13660298975579224</v>
      </c>
      <c r="U29" s="130">
        <v>0.14901392766767951</v>
      </c>
      <c r="V29" s="130">
        <v>0.16191125640517362</v>
      </c>
      <c r="W29" s="130">
        <v>0.17528374601423138</v>
      </c>
      <c r="X29" s="130">
        <v>0.18907281738866999</v>
      </c>
      <c r="Y29" s="130">
        <v>0.20330422352457062</v>
      </c>
      <c r="Z29" s="130">
        <v>0.21800172076495514</v>
      </c>
      <c r="AA29" s="130">
        <v>0.23320110875093</v>
      </c>
      <c r="AB29" s="130">
        <v>0.24891719661260411</v>
      </c>
      <c r="AC29" s="130">
        <v>0.26519236302433069</v>
      </c>
      <c r="AD29" s="130">
        <v>0.28213950810942545</v>
      </c>
      <c r="AE29" s="130">
        <v>0.29978719643257506</v>
      </c>
      <c r="AF29" s="130">
        <v>0.3180890372770529</v>
      </c>
      <c r="AG29" s="130">
        <v>0.3370322361351345</v>
      </c>
      <c r="AH29" s="130">
        <v>0.35664920780509662</v>
      </c>
      <c r="AI29" s="130">
        <v>0.37700480094860317</v>
      </c>
      <c r="AJ29" s="130">
        <v>0.39815089607653381</v>
      </c>
      <c r="AK29" s="130">
        <v>0.42020558848332812</v>
      </c>
      <c r="AL29" s="130">
        <v>0.44320001454352104</v>
      </c>
      <c r="AM29" s="130">
        <v>0.46714687845465841</v>
      </c>
      <c r="AN29" s="130">
        <v>0.49206306507984154</v>
      </c>
      <c r="AO29" s="130">
        <v>0.51802632119963499</v>
      </c>
      <c r="AP29" s="130">
        <v>0.54506992869503224</v>
      </c>
      <c r="AQ29" s="130">
        <v>0.57319736548361555</v>
      </c>
      <c r="AR29" s="130">
        <v>0.60239459629746539</v>
      </c>
      <c r="AS29" s="130">
        <v>0.63263953621223856</v>
      </c>
      <c r="AT29" s="130">
        <v>0.66396649090973192</v>
      </c>
      <c r="AU29" s="130">
        <v>0.69629168396049457</v>
      </c>
      <c r="AV29" s="130">
        <v>0.72949510559988662</v>
      </c>
    </row>
    <row r="30" spans="1:48" s="131" customFormat="1">
      <c r="A30" s="129" t="s">
        <v>324</v>
      </c>
      <c r="B30" s="130">
        <v>1.1450284814597811E-3</v>
      </c>
      <c r="C30" s="130">
        <v>3.8306328001980103E-3</v>
      </c>
      <c r="D30" s="130">
        <v>7.9209764123905381E-3</v>
      </c>
      <c r="E30" s="130">
        <v>1.3355545985300095E-2</v>
      </c>
      <c r="F30" s="130">
        <v>1.9538590387784084E-2</v>
      </c>
      <c r="G30" s="130">
        <v>2.6542313545604612E-2</v>
      </c>
      <c r="H30" s="130">
        <v>3.4288621161636737E-2</v>
      </c>
      <c r="I30" s="130">
        <v>4.2842256489713071E-2</v>
      </c>
      <c r="J30" s="130">
        <v>5.2187002098096909E-2</v>
      </c>
      <c r="K30" s="130">
        <v>6.2309920516542473E-2</v>
      </c>
      <c r="L30" s="130">
        <v>7.3239148030758233E-2</v>
      </c>
      <c r="M30" s="130">
        <v>8.4962905851607165E-2</v>
      </c>
      <c r="N30" s="130">
        <v>9.7529544501221366E-2</v>
      </c>
      <c r="O30" s="130">
        <v>0.11089019262654097</v>
      </c>
      <c r="P30" s="130">
        <v>0.12507214224802696</v>
      </c>
      <c r="Q30" s="130">
        <v>0.14007839684168141</v>
      </c>
      <c r="R30" s="130">
        <v>0.15586044569255186</v>
      </c>
      <c r="S30" s="130">
        <v>0.17227010710121426</v>
      </c>
      <c r="T30" s="130">
        <v>0.18927425211067522</v>
      </c>
      <c r="U30" s="130">
        <v>0.20697785952495437</v>
      </c>
      <c r="V30" s="130">
        <v>0.2253674257781835</v>
      </c>
      <c r="W30" s="130">
        <v>0.24442727159419467</v>
      </c>
      <c r="X30" s="130">
        <v>0.26409034467144465</v>
      </c>
      <c r="Y30" s="130">
        <v>0.28438197388716491</v>
      </c>
      <c r="Z30" s="130">
        <v>0.3053269118716177</v>
      </c>
      <c r="AA30" s="130">
        <v>0.32696342628662767</v>
      </c>
      <c r="AB30" s="130">
        <v>0.34930732848249435</v>
      </c>
      <c r="AC30" s="130">
        <v>0.37240299050668674</v>
      </c>
      <c r="AD30" s="130">
        <v>0.39637276869903215</v>
      </c>
      <c r="AE30" s="130">
        <v>0.42124797463421115</v>
      </c>
      <c r="AF30" s="130">
        <v>0.4469783866272094</v>
      </c>
      <c r="AG30" s="130">
        <v>0.47355089096773362</v>
      </c>
      <c r="AH30" s="130">
        <v>0.50100173343908905</v>
      </c>
      <c r="AI30" s="130">
        <v>0.5294034876772804</v>
      </c>
      <c r="AJ30" s="130">
        <v>0.55881544369569291</v>
      </c>
      <c r="AK30" s="130">
        <v>0.58937023529695398</v>
      </c>
      <c r="AL30" s="130">
        <v>0.62110566989678162</v>
      </c>
      <c r="AM30" s="130">
        <v>0.65403960766883396</v>
      </c>
      <c r="AN30" s="130">
        <v>0.68819469462615057</v>
      </c>
      <c r="AO30" s="130">
        <v>0.72366064338279212</v>
      </c>
      <c r="AP30" s="130">
        <v>0.76047918728365349</v>
      </c>
      <c r="AQ30" s="130">
        <v>0.79865951147127257</v>
      </c>
      <c r="AR30" s="130">
        <v>0.83819179299067181</v>
      </c>
      <c r="AS30" s="130">
        <v>0.87905748672792805</v>
      </c>
      <c r="AT30" s="130">
        <v>0.92129998359143583</v>
      </c>
      <c r="AU30" s="130">
        <v>0.96483316674966835</v>
      </c>
      <c r="AV30" s="130">
        <v>1.0095315203109276</v>
      </c>
    </row>
    <row r="32" spans="1:48" ht="15.75" hidden="1" thickBot="1">
      <c r="A32" s="107" t="s">
        <v>327</v>
      </c>
      <c r="B32" s="111">
        <v>2014</v>
      </c>
      <c r="C32" s="112">
        <v>2015</v>
      </c>
      <c r="D32" s="112">
        <v>2016</v>
      </c>
      <c r="E32" s="112">
        <v>2017</v>
      </c>
      <c r="F32" s="112">
        <v>2018</v>
      </c>
      <c r="G32" s="112">
        <v>2019</v>
      </c>
      <c r="H32" s="112">
        <v>2020</v>
      </c>
      <c r="I32" s="113">
        <v>2021</v>
      </c>
    </row>
    <row r="33" spans="1:9" hidden="1">
      <c r="A33" s="108" t="s">
        <v>341</v>
      </c>
      <c r="B33" s="114">
        <v>9.7081440374074957E-4</v>
      </c>
      <c r="C33" s="115">
        <v>3.0393937363982935E-3</v>
      </c>
      <c r="D33" s="115">
        <v>6.041238060018877E-3</v>
      </c>
      <c r="E33" s="115">
        <v>9.9267625633576648E-3</v>
      </c>
      <c r="F33" s="115">
        <v>1.4172168721622471E-2</v>
      </c>
      <c r="G33" s="115">
        <v>1.88173335353846E-2</v>
      </c>
      <c r="H33" s="115">
        <v>2.3780921160258064E-2</v>
      </c>
      <c r="I33" s="116">
        <v>2.9086445928612103E-2</v>
      </c>
    </row>
    <row r="34" spans="1:9" hidden="1">
      <c r="A34" s="109" t="s">
        <v>338</v>
      </c>
      <c r="B34" s="117">
        <v>8.1276811361244428E-4</v>
      </c>
      <c r="C34" s="118">
        <v>2.757755693607619E-3</v>
      </c>
      <c r="D34" s="118">
        <v>5.674892698685461E-3</v>
      </c>
      <c r="E34" s="118">
        <v>9.4763181953633393E-3</v>
      </c>
      <c r="F34" s="118">
        <v>1.3579430045268055E-2</v>
      </c>
      <c r="G34" s="118">
        <v>1.8044959198614034E-2</v>
      </c>
      <c r="H34" s="118">
        <v>2.2825573710322716E-2</v>
      </c>
      <c r="I34" s="119">
        <v>2.7998008599810238E-2</v>
      </c>
    </row>
    <row r="35" spans="1:9" hidden="1">
      <c r="A35" s="109" t="s">
        <v>339</v>
      </c>
      <c r="B35" s="117">
        <v>9.2352156956153353E-4</v>
      </c>
      <c r="C35" s="118">
        <v>3.1148031709322906E-3</v>
      </c>
      <c r="D35" s="118">
        <v>6.4210660672463339E-3</v>
      </c>
      <c r="E35" s="118">
        <v>1.0762647358998654E-2</v>
      </c>
      <c r="F35" s="118">
        <v>1.5551916173106506E-2</v>
      </c>
      <c r="G35" s="118">
        <v>2.0852728787415033E-2</v>
      </c>
      <c r="H35" s="118">
        <v>2.6606967464970446E-2</v>
      </c>
      <c r="I35" s="119">
        <v>3.2886953995584625E-2</v>
      </c>
    </row>
    <row r="36" spans="1:9" ht="15.75" hidden="1" thickBot="1">
      <c r="A36" s="110" t="s">
        <v>340</v>
      </c>
      <c r="B36" s="120">
        <v>1.1450284814597811E-3</v>
      </c>
      <c r="C36" s="121">
        <v>3.8306328001980103E-3</v>
      </c>
      <c r="D36" s="121">
        <v>7.9209764123905381E-3</v>
      </c>
      <c r="E36" s="121">
        <v>1.3355545985300095E-2</v>
      </c>
      <c r="F36" s="121">
        <v>1.9538590387784084E-2</v>
      </c>
      <c r="G36" s="121">
        <v>2.6542313545604612E-2</v>
      </c>
      <c r="H36" s="121">
        <v>3.4288621161636737E-2</v>
      </c>
      <c r="I36" s="122">
        <v>4.2842256489713071E-2</v>
      </c>
    </row>
    <row r="37" spans="1:9" ht="15.75" hidden="1" thickBot="1">
      <c r="A37" s="107" t="s">
        <v>327</v>
      </c>
      <c r="B37" s="111">
        <v>2022</v>
      </c>
      <c r="C37" s="112">
        <v>2023</v>
      </c>
      <c r="D37" s="112">
        <v>2024</v>
      </c>
      <c r="E37" s="112">
        <v>2025</v>
      </c>
      <c r="F37" s="112">
        <v>2026</v>
      </c>
      <c r="G37" s="112">
        <v>2027</v>
      </c>
      <c r="H37" s="112">
        <v>2028</v>
      </c>
      <c r="I37" s="113">
        <v>2029</v>
      </c>
    </row>
    <row r="38" spans="1:9" hidden="1">
      <c r="A38" s="108" t="s">
        <v>341</v>
      </c>
      <c r="B38" s="114">
        <v>3.4766097915722514E-2</v>
      </c>
      <c r="C38" s="115">
        <v>4.0828020772777383E-2</v>
      </c>
      <c r="D38" s="115">
        <v>4.7240285008232019E-2</v>
      </c>
      <c r="E38" s="115">
        <v>5.4071031367641971E-2</v>
      </c>
      <c r="F38" s="115">
        <v>6.1277492982485297E-2</v>
      </c>
      <c r="G38" s="115">
        <v>6.8934757152972356E-2</v>
      </c>
      <c r="H38" s="115">
        <v>7.7028526498460523E-2</v>
      </c>
      <c r="I38" s="116">
        <v>8.5579496984755851E-2</v>
      </c>
    </row>
    <row r="39" spans="1:9" hidden="1">
      <c r="A39" s="109" t="s">
        <v>338</v>
      </c>
      <c r="B39" s="117">
        <v>3.3554875596216234E-2</v>
      </c>
      <c r="C39" s="118">
        <v>3.9487384523961569E-2</v>
      </c>
      <c r="D39" s="118">
        <v>4.5821614655537989E-2</v>
      </c>
      <c r="E39" s="118">
        <v>5.2545289380939081E-2</v>
      </c>
      <c r="F39" s="118">
        <v>5.9704632354892255E-2</v>
      </c>
      <c r="G39" s="118">
        <v>6.7264089716126102E-2</v>
      </c>
      <c r="H39" s="118">
        <v>7.5260091981352625E-2</v>
      </c>
      <c r="I39" s="119">
        <v>8.3703837167098227E-2</v>
      </c>
    </row>
    <row r="40" spans="1:9" hidden="1">
      <c r="A40" s="109" t="s">
        <v>339</v>
      </c>
      <c r="B40" s="117">
        <v>3.9681979421098142E-2</v>
      </c>
      <c r="C40" s="118">
        <v>4.6981506680821454E-2</v>
      </c>
      <c r="D40" s="118">
        <v>5.4811923343554086E-2</v>
      </c>
      <c r="E40" s="118">
        <v>6.3160789613417839E-2</v>
      </c>
      <c r="F40" s="118">
        <v>7.2074768393223673E-2</v>
      </c>
      <c r="G40" s="118">
        <v>8.1513856974824744E-2</v>
      </c>
      <c r="H40" s="118">
        <v>9.151148886369323E-2</v>
      </c>
      <c r="I40" s="119">
        <v>0.10207621330796433</v>
      </c>
    </row>
    <row r="41" spans="1:9" ht="15.75" hidden="1" thickBot="1">
      <c r="A41" s="110" t="s">
        <v>340</v>
      </c>
      <c r="B41" s="120">
        <v>5.2187002098096909E-2</v>
      </c>
      <c r="C41" s="121">
        <v>6.2309920516542473E-2</v>
      </c>
      <c r="D41" s="121">
        <v>7.3239148030758233E-2</v>
      </c>
      <c r="E41" s="121">
        <v>8.4962905851607165E-2</v>
      </c>
      <c r="F41" s="121">
        <v>9.7529544501221366E-2</v>
      </c>
      <c r="G41" s="121">
        <v>0.11089019262654097</v>
      </c>
      <c r="H41" s="121">
        <v>0.12507214224802696</v>
      </c>
      <c r="I41" s="122">
        <v>0.14007839684168141</v>
      </c>
    </row>
    <row r="42" spans="1:9" ht="15.75" hidden="1" thickBot="1">
      <c r="A42" s="107" t="s">
        <v>327</v>
      </c>
      <c r="B42" s="111">
        <v>2030</v>
      </c>
      <c r="C42" s="112">
        <v>2031</v>
      </c>
      <c r="D42" s="112">
        <v>2032</v>
      </c>
      <c r="E42" s="112">
        <v>2033</v>
      </c>
      <c r="F42" s="112">
        <v>2034</v>
      </c>
      <c r="G42" s="112">
        <v>2035</v>
      </c>
      <c r="H42" s="112">
        <v>2036</v>
      </c>
      <c r="I42" s="113">
        <v>2037</v>
      </c>
    </row>
    <row r="43" spans="1:9" hidden="1">
      <c r="A43" s="108" t="s">
        <v>341</v>
      </c>
      <c r="B43" s="114">
        <v>9.4653716359044265E-2</v>
      </c>
      <c r="C43" s="115">
        <v>0.10419978889559127</v>
      </c>
      <c r="D43" s="115">
        <v>0.1142590797337186</v>
      </c>
      <c r="E43" s="115">
        <v>0.12481083990732195</v>
      </c>
      <c r="F43" s="115">
        <v>0.13588157393438111</v>
      </c>
      <c r="G43" s="115">
        <v>0.1474991511960346</v>
      </c>
      <c r="H43" s="115">
        <v>0.15963940571627819</v>
      </c>
      <c r="I43" s="116">
        <v>0.17234655480539018</v>
      </c>
    </row>
    <row r="44" spans="1:9" hidden="1">
      <c r="A44" s="109" t="s">
        <v>338</v>
      </c>
      <c r="B44" s="117">
        <v>9.2562649072892522E-2</v>
      </c>
      <c r="C44" s="118">
        <v>0.10175176318644527</v>
      </c>
      <c r="D44" s="118">
        <v>0.11124582105562741</v>
      </c>
      <c r="E44" s="118">
        <v>0.1211428657257579</v>
      </c>
      <c r="F44" s="118">
        <v>0.1314343975834518</v>
      </c>
      <c r="G44" s="118">
        <v>0.14211124143919859</v>
      </c>
      <c r="H44" s="118">
        <v>0.15311874744227186</v>
      </c>
      <c r="I44" s="119">
        <v>0.1644827943122126</v>
      </c>
    </row>
    <row r="45" spans="1:9" hidden="1">
      <c r="A45" s="109" t="s">
        <v>339</v>
      </c>
      <c r="B45" s="117">
        <v>0.11317032626113974</v>
      </c>
      <c r="C45" s="118">
        <v>0.12468854559702978</v>
      </c>
      <c r="D45" s="118">
        <v>0.13660298975579224</v>
      </c>
      <c r="E45" s="118">
        <v>0.14901392766767951</v>
      </c>
      <c r="F45" s="118">
        <v>0.16191125640517362</v>
      </c>
      <c r="G45" s="118">
        <v>0.17528374601423138</v>
      </c>
      <c r="H45" s="118">
        <v>0.18907281738866999</v>
      </c>
      <c r="I45" s="119">
        <v>0.20330422352457062</v>
      </c>
    </row>
    <row r="46" spans="1:9" ht="15.75" hidden="1" thickBot="1">
      <c r="A46" s="110" t="s">
        <v>340</v>
      </c>
      <c r="B46" s="120">
        <v>0.15586044569255186</v>
      </c>
      <c r="C46" s="121">
        <v>0.17227010710121426</v>
      </c>
      <c r="D46" s="121">
        <v>0.18927425211067522</v>
      </c>
      <c r="E46" s="121">
        <v>0.20697785952495437</v>
      </c>
      <c r="F46" s="121">
        <v>0.2253674257781835</v>
      </c>
      <c r="G46" s="121">
        <v>0.24442727159419467</v>
      </c>
      <c r="H46" s="121">
        <v>0.26409034467144465</v>
      </c>
      <c r="I46" s="122">
        <v>0.28438197388716491</v>
      </c>
    </row>
    <row r="47" spans="1:9" ht="15.75" hidden="1" thickBot="1">
      <c r="A47" s="107" t="s">
        <v>327</v>
      </c>
      <c r="B47" s="111">
        <v>2038</v>
      </c>
      <c r="C47" s="112">
        <v>2039</v>
      </c>
      <c r="D47" s="112">
        <v>2040</v>
      </c>
      <c r="E47" s="112">
        <v>2041</v>
      </c>
      <c r="F47" s="112">
        <v>2042</v>
      </c>
      <c r="G47" s="112">
        <v>2043</v>
      </c>
      <c r="H47" s="112">
        <v>2044</v>
      </c>
      <c r="I47" s="113">
        <v>2045</v>
      </c>
    </row>
    <row r="48" spans="1:9" hidden="1">
      <c r="A48" s="108" t="s">
        <v>341</v>
      </c>
      <c r="B48" s="114">
        <v>0.18565631439260655</v>
      </c>
      <c r="C48" s="115">
        <v>0.19956546287067931</v>
      </c>
      <c r="D48" s="115">
        <v>0.21407786052894628</v>
      </c>
      <c r="E48" s="115">
        <v>0.22922473292215767</v>
      </c>
      <c r="F48" s="115">
        <v>0.24500809196114123</v>
      </c>
      <c r="G48" s="115">
        <v>0.26147702565927633</v>
      </c>
      <c r="H48" s="115">
        <v>0.27861260082550438</v>
      </c>
      <c r="I48" s="116">
        <v>0.29647479611026639</v>
      </c>
    </row>
    <row r="49" spans="1:9" hidden="1">
      <c r="A49" s="109" t="s">
        <v>338</v>
      </c>
      <c r="B49" s="117">
        <v>0.1762266088551524</v>
      </c>
      <c r="C49" s="118">
        <v>0.18838476289612155</v>
      </c>
      <c r="D49" s="118">
        <v>0.20097152481876793</v>
      </c>
      <c r="E49" s="118">
        <v>0.21402821569298364</v>
      </c>
      <c r="F49" s="118">
        <v>0.22766318230230081</v>
      </c>
      <c r="G49" s="118">
        <v>0.24190359921577609</v>
      </c>
      <c r="H49" s="118">
        <v>0.25670477012495829</v>
      </c>
      <c r="I49" s="119">
        <v>0.27205394802486532</v>
      </c>
    </row>
    <row r="50" spans="1:9" hidden="1">
      <c r="A50" s="109" t="s">
        <v>339</v>
      </c>
      <c r="B50" s="117">
        <v>0.21800172076495514</v>
      </c>
      <c r="C50" s="118">
        <v>0.23320110875093</v>
      </c>
      <c r="D50" s="118">
        <v>0.24891719661260411</v>
      </c>
      <c r="E50" s="118">
        <v>0.26519236302433069</v>
      </c>
      <c r="F50" s="118">
        <v>0.28213950810942545</v>
      </c>
      <c r="G50" s="118">
        <v>0.29978719643257506</v>
      </c>
      <c r="H50" s="118">
        <v>0.3180890372770529</v>
      </c>
      <c r="I50" s="119">
        <v>0.3370322361351345</v>
      </c>
    </row>
    <row r="51" spans="1:9" ht="15.75" hidden="1" thickBot="1">
      <c r="A51" s="110" t="s">
        <v>340</v>
      </c>
      <c r="B51" s="120">
        <v>0.3053269118716177</v>
      </c>
      <c r="C51" s="121">
        <v>0.32696342628662767</v>
      </c>
      <c r="D51" s="121">
        <v>0.34930732848249435</v>
      </c>
      <c r="E51" s="121">
        <v>0.37240299050668674</v>
      </c>
      <c r="F51" s="121">
        <v>0.39637276869903215</v>
      </c>
      <c r="G51" s="121">
        <v>0.42124797463421115</v>
      </c>
      <c r="H51" s="121">
        <v>0.4469783866272094</v>
      </c>
      <c r="I51" s="122">
        <v>0.47355089096773362</v>
      </c>
    </row>
    <row r="52" spans="1:9" ht="15.75" hidden="1" thickBot="1">
      <c r="A52" s="107" t="s">
        <v>327</v>
      </c>
      <c r="B52" s="111">
        <v>2046</v>
      </c>
      <c r="C52" s="112">
        <v>2047</v>
      </c>
      <c r="D52" s="112">
        <v>2048</v>
      </c>
      <c r="E52" s="112">
        <v>2049</v>
      </c>
      <c r="F52" s="112">
        <v>2050</v>
      </c>
      <c r="G52" s="112">
        <v>2051</v>
      </c>
      <c r="H52" s="112">
        <v>2052</v>
      </c>
      <c r="I52" s="113">
        <v>2053</v>
      </c>
    </row>
    <row r="53" spans="1:9" hidden="1">
      <c r="A53" s="108" t="s">
        <v>341</v>
      </c>
      <c r="B53" s="114">
        <v>0.31501182653437032</v>
      </c>
      <c r="C53" s="115">
        <v>0.33424647332117774</v>
      </c>
      <c r="D53" s="115">
        <v>0.35424453395620492</v>
      </c>
      <c r="E53" s="115">
        <v>0.37499649313516725</v>
      </c>
      <c r="F53" s="115">
        <v>0.39646428029605585</v>
      </c>
      <c r="G53" s="115">
        <v>0.41872293477433847</v>
      </c>
      <c r="H53" s="115">
        <v>0.44177707561989876</v>
      </c>
      <c r="I53" s="116">
        <v>0.46559465039733866</v>
      </c>
    </row>
    <row r="54" spans="1:9" hidden="1">
      <c r="A54" s="109" t="s">
        <v>338</v>
      </c>
      <c r="B54" s="117">
        <v>0.28798164159349698</v>
      </c>
      <c r="C54" s="118">
        <v>0.30454897658967262</v>
      </c>
      <c r="D54" s="118">
        <v>0.32180427074172135</v>
      </c>
      <c r="E54" s="118">
        <v>0.33985872765840791</v>
      </c>
      <c r="F54" s="118">
        <v>0.3587402793528815</v>
      </c>
      <c r="G54" s="118">
        <v>0.37845913428581068</v>
      </c>
      <c r="H54" s="118">
        <v>0.39902939708958668</v>
      </c>
      <c r="I54" s="119">
        <v>0.420523129234601</v>
      </c>
    </row>
    <row r="55" spans="1:9" hidden="1">
      <c r="A55" s="109" t="s">
        <v>339</v>
      </c>
      <c r="B55" s="117">
        <v>0.35664920780509662</v>
      </c>
      <c r="C55" s="118">
        <v>0.37700480094860317</v>
      </c>
      <c r="D55" s="118">
        <v>0.39815089607653381</v>
      </c>
      <c r="E55" s="118">
        <v>0.42020558848332812</v>
      </c>
      <c r="F55" s="118">
        <v>0.44320001454352104</v>
      </c>
      <c r="G55" s="118">
        <v>0.46714687845465841</v>
      </c>
      <c r="H55" s="118">
        <v>0.49206306507984154</v>
      </c>
      <c r="I55" s="119">
        <v>0.51802632119963499</v>
      </c>
    </row>
    <row r="56" spans="1:9" ht="15.75" hidden="1" thickBot="1">
      <c r="A56" s="110" t="s">
        <v>340</v>
      </c>
      <c r="B56" s="120">
        <v>0.50100173343908905</v>
      </c>
      <c r="C56" s="121">
        <v>0.5294034876772804</v>
      </c>
      <c r="D56" s="121">
        <v>0.55881544369569291</v>
      </c>
      <c r="E56" s="121">
        <v>0.58937023529695398</v>
      </c>
      <c r="F56" s="121">
        <v>0.62110566989678162</v>
      </c>
      <c r="G56" s="121">
        <v>0.65403960766883396</v>
      </c>
      <c r="H56" s="121">
        <v>0.68819469462615057</v>
      </c>
      <c r="I56" s="122">
        <v>0.72366064338279212</v>
      </c>
    </row>
    <row r="57" spans="1:9" ht="15.75" hidden="1" thickBot="1">
      <c r="A57" s="107" t="s">
        <v>327</v>
      </c>
      <c r="B57" s="111">
        <v>2054</v>
      </c>
      <c r="C57" s="112">
        <v>2055</v>
      </c>
      <c r="D57" s="112">
        <v>2056</v>
      </c>
      <c r="E57" s="112">
        <v>2057</v>
      </c>
      <c r="F57" s="112">
        <v>2058</v>
      </c>
      <c r="G57" s="112">
        <v>2059</v>
      </c>
      <c r="H57" s="113">
        <v>2060</v>
      </c>
      <c r="I57" s="123"/>
    </row>
    <row r="58" spans="1:9" hidden="1">
      <c r="A58" s="108" t="s">
        <v>341</v>
      </c>
      <c r="B58" s="114">
        <v>0.49020850638729957</v>
      </c>
      <c r="C58" s="115">
        <v>0.5156091395580692</v>
      </c>
      <c r="D58" s="115">
        <v>0.54179750919357883</v>
      </c>
      <c r="E58" s="115">
        <v>0.56873587297334727</v>
      </c>
      <c r="F58" s="115">
        <v>0.59645233128797592</v>
      </c>
      <c r="G58" s="115">
        <v>0.62495651870255198</v>
      </c>
      <c r="H58" s="116">
        <v>0.65422430401231124</v>
      </c>
      <c r="I58" s="123"/>
    </row>
    <row r="59" spans="1:9" hidden="1">
      <c r="A59" s="109" t="s">
        <v>338</v>
      </c>
      <c r="B59" s="117">
        <v>0.44296957698734896</v>
      </c>
      <c r="C59" s="118">
        <v>0.46636946102228993</v>
      </c>
      <c r="D59" s="118">
        <v>0.49070668242470555</v>
      </c>
      <c r="E59" s="118">
        <v>0.51595740073878338</v>
      </c>
      <c r="F59" s="118">
        <v>0.54215156403129072</v>
      </c>
      <c r="G59" s="118">
        <v>0.56920637574170918</v>
      </c>
      <c r="H59" s="119">
        <v>0.59700427997559558</v>
      </c>
      <c r="I59" s="123"/>
    </row>
    <row r="60" spans="1:9" hidden="1">
      <c r="A60" s="109" t="s">
        <v>339</v>
      </c>
      <c r="B60" s="117">
        <v>0.54506992869503224</v>
      </c>
      <c r="C60" s="118">
        <v>0.57319736548361555</v>
      </c>
      <c r="D60" s="118">
        <v>0.60239459629746539</v>
      </c>
      <c r="E60" s="118">
        <v>0.63263953621223856</v>
      </c>
      <c r="F60" s="118">
        <v>0.66396649090973192</v>
      </c>
      <c r="G60" s="118">
        <v>0.69629168396049457</v>
      </c>
      <c r="H60" s="119">
        <v>0.72949510559988662</v>
      </c>
      <c r="I60" s="123"/>
    </row>
    <row r="61" spans="1:9" ht="15.75" hidden="1" thickBot="1">
      <c r="A61" s="110" t="s">
        <v>340</v>
      </c>
      <c r="B61" s="120">
        <v>0.76047918728365349</v>
      </c>
      <c r="C61" s="121">
        <v>0.79865951147127257</v>
      </c>
      <c r="D61" s="121">
        <v>0.83819179299067181</v>
      </c>
      <c r="E61" s="121">
        <v>0.87905748672792805</v>
      </c>
      <c r="F61" s="121">
        <v>0.92129998359143583</v>
      </c>
      <c r="G61" s="121">
        <v>0.96483316674966835</v>
      </c>
      <c r="H61" s="122">
        <v>1.0095315203109276</v>
      </c>
      <c r="I61" s="12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Vstupné údaje 1</vt:lpstr>
      <vt:lpstr>Vstupné údaje 2</vt:lpstr>
      <vt:lpstr>Vstupné údaje 3</vt:lpstr>
      <vt:lpstr>Vstupné údaje 4</vt:lpstr>
      <vt:lpstr>Vstupné údaje 5 a prepočty</vt:lpstr>
      <vt:lpstr>Kumulácia dlhu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tunega@gmail.com</dc:creator>
  <cp:lastModifiedBy>tunega@gmail.com</cp:lastModifiedBy>
  <dcterms:created xsi:type="dcterms:W3CDTF">2015-01-30T16:21:32Z</dcterms:created>
  <dcterms:modified xsi:type="dcterms:W3CDTF">2015-06-22T12:32:12Z</dcterms:modified>
</cp:coreProperties>
</file>