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15" windowHeight="12045"/>
  </bookViews>
  <sheets>
    <sheet name="Celkový prehľad" sheetId="1" r:id="rId1"/>
    <sheet name="Prehľad platieb po rokoch" sheetId="2" r:id="rId2"/>
  </sheets>
  <calcPr calcId="114210"/>
</workbook>
</file>

<file path=xl/calcChain.xml><?xml version="1.0" encoding="utf-8"?>
<calcChain xmlns="http://schemas.openxmlformats.org/spreadsheetml/2006/main">
  <c r="B10" i="1"/>
  <c r="C11"/>
  <c r="D11"/>
  <c r="E11"/>
  <c r="B11"/>
  <c r="J10"/>
  <c r="E10"/>
  <c r="C10"/>
  <c r="D10"/>
  <c r="J9"/>
  <c r="J8"/>
  <c r="J7"/>
  <c r="J6"/>
  <c r="D19" i="2"/>
  <c r="E19"/>
  <c r="F19"/>
  <c r="G19"/>
  <c r="C19"/>
  <c r="D18"/>
  <c r="E18"/>
  <c r="F18"/>
  <c r="G18"/>
  <c r="H18"/>
  <c r="I18"/>
  <c r="C18"/>
  <c r="D10"/>
  <c r="E10"/>
  <c r="F10"/>
  <c r="G10"/>
  <c r="C10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C9"/>
  <c r="C7" i="1"/>
  <c r="C9"/>
  <c r="C6"/>
</calcChain>
</file>

<file path=xl/comments1.xml><?xml version="1.0" encoding="utf-8"?>
<comments xmlns="http://schemas.openxmlformats.org/spreadsheetml/2006/main">
  <authors>
    <author>Mirka</author>
  </authors>
  <commentList>
    <comment ref="E6" authorId="0">
      <text>
        <r>
          <rPr>
            <sz val="8"/>
            <color indexed="81"/>
            <rFont val="Tahoma"/>
            <family val="2"/>
          </rPr>
          <t>Uvedená suma bude každoročne navýšená o infláciu.</t>
        </r>
      </text>
    </comment>
    <comment ref="B7" authorId="0">
      <text>
        <r>
          <rPr>
            <sz val="8"/>
            <color indexed="81"/>
            <rFont val="Tahoma"/>
            <family val="2"/>
          </rPr>
          <t>Ide o starý údaj, platný pred finančným uzatvorením projektu, ku ktorému došlo v auguste 2009.
Zdroj: http://www.rokovania.sk/appl/material.nsf/0/0E566086FCE54638C1257575002EB0D5/$FILE/Zdroj.html</t>
        </r>
      </text>
    </comment>
    <comment ref="D7" authorId="0">
      <text>
        <r>
          <rPr>
            <sz val="8"/>
            <color indexed="81"/>
            <rFont val="Tahoma"/>
            <family val="2"/>
          </rPr>
          <t>Analýza výhodnosti po finančnom uzatvorení nebola zverejnená.</t>
        </r>
      </text>
    </comment>
    <comment ref="D8" authorId="0">
      <text>
        <r>
          <rPr>
            <sz val="8"/>
            <color indexed="81"/>
            <rFont val="Tahoma"/>
            <family val="2"/>
          </rPr>
          <t>Uvedený údaj počíta so získaním štátnej záruky na časť úveru od Európskej investičnej banky. Bez nej dosahuje ČSH záväzkov 4455 mil. eur. Zdroj: Dodatok IV 30.3.2010 http://www.rokovania.sk/appl/material.nsf/0/16A6A0D8415C7AD0C12576F700321980/$FILE/Zdroj.html</t>
        </r>
      </text>
    </comment>
    <comment ref="E8" authorId="0">
      <text>
        <r>
          <rPr>
            <sz val="8"/>
            <color indexed="81"/>
            <rFont val="Tahoma"/>
            <family val="2"/>
          </rPr>
          <t>Údaj nesedí so sumou splátok, ale tak je to vo vládnom dokumente: http://www.rokovania.sk/appl/material.nsf/0/42247EB2972BB8EBC12576F7002D3070/$FILE/Zdroj.html</t>
        </r>
      </text>
    </comment>
    <comment ref="G8" authorId="0">
      <text>
        <r>
          <rPr>
            <sz val="8"/>
            <color indexed="81"/>
            <rFont val="Tahoma"/>
            <family val="2"/>
          </rPr>
          <t>Zdroj: TREND č. 16/2010, s. 29</t>
        </r>
      </text>
    </comment>
    <comment ref="A9" authorId="0">
      <text>
        <r>
          <rPr>
            <sz val="8"/>
            <color indexed="81"/>
            <rFont val="Tahoma"/>
            <family val="2"/>
          </rPr>
          <t xml:space="preserve">
Zdroj: http://www.rokovania.sk/appl/material.nsf/0/015B1B05E3F10886C12576B200402F41/$FILE/Zdroj.html</t>
        </r>
      </text>
    </comment>
    <comment ref="D9" authorId="0">
      <text>
        <r>
          <rPr>
            <sz val="8"/>
            <color indexed="81"/>
            <rFont val="Tahoma"/>
            <family val="2"/>
          </rPr>
          <t>Zdroj: http://www.rokovania.sk/appl/material.nsf/0/015B1B05E3F10886C12576B200402F41/$FILE/Zdroj.html</t>
        </r>
      </text>
    </comment>
  </commentList>
</comments>
</file>

<file path=xl/comments2.xml><?xml version="1.0" encoding="utf-8"?>
<comments xmlns="http://schemas.openxmlformats.org/spreadsheetml/2006/main">
  <authors>
    <author>Mirka</author>
  </authors>
  <commentList>
    <comment ref="B4" authorId="0">
      <text>
        <r>
          <rPr>
            <sz val="8"/>
            <color indexed="81"/>
            <rFont val="Tahoma"/>
            <family val="2"/>
          </rPr>
          <t>Zdroj: s. 203 koncesnej zmluvy, posledny riadok*1.19, posunute o rok. http://www.ndsas.sk/zmluva/17995s</t>
        </r>
      </text>
    </comment>
    <comment ref="B5" authorId="0">
      <text>
        <r>
          <rPr>
            <sz val="8"/>
            <color indexed="81"/>
            <rFont val="Tahoma"/>
            <family val="2"/>
          </rPr>
          <t>Údaje sú z 3.3.2009, t.j. neaktuálne.
Zdroj: http://www.rokovania.sk/appl/material.nsf/0/6EA170E9EB527CB2C1257575002EADC7/$FILE/Zdroj.html Poslal som mail MDPT.</t>
        </r>
      </text>
    </comment>
    <comment ref="B6" authorId="0">
      <text>
        <r>
          <rPr>
            <sz val="8"/>
            <color indexed="81"/>
            <rFont val="Tahoma"/>
            <charset val="1"/>
          </rPr>
          <t>Údaje sú z januára 2010. 
Zdroj: http://www.rokovania.sk/appl/material.nsf/0/30998B76A2799A35C12576BA003788B2/$FILE/vlastnymat.pdf strana 26</t>
        </r>
      </text>
    </comment>
    <comment ref="B7" authorId="0">
      <text>
        <r>
          <rPr>
            <sz val="8"/>
            <color indexed="81"/>
            <rFont val="Tahoma"/>
            <family val="2"/>
          </rPr>
          <t>Údaje sú z 29.3.2010. 
Zdroj: http://www.rokovania.sk/appl/material.nsf/0/42247EB2972BB8EBC12576F7002D3070/$FILE/Zdroj.html</t>
        </r>
      </text>
    </comment>
    <comment ref="B8" authorId="0">
      <text>
        <r>
          <rPr>
            <sz val="8"/>
            <color indexed="81"/>
            <rFont val="Tahoma"/>
            <family val="2"/>
          </rPr>
          <t>Zdroj: http://www.rokovania.sk/appl/material.nsf/0/B4185EEFD2762DA3C12576B200364704/$FILE/Zdroj.html</t>
        </r>
      </text>
    </comment>
    <comment ref="B14" authorId="0">
      <text>
        <r>
          <rPr>
            <sz val="8"/>
            <color indexed="81"/>
            <rFont val="Tahoma"/>
            <family val="2"/>
          </rPr>
          <t>Zdroj: s. 203 koncesnej zmluvy, riadok 1, posunute o rok. http://www.ndsas.sk/zmluva/17995s</t>
        </r>
      </text>
    </comment>
    <comment ref="B15" authorId="0">
      <text>
        <r>
          <rPr>
            <sz val="8"/>
            <color indexed="81"/>
            <rFont val="Tahoma"/>
            <family val="2"/>
          </rPr>
          <t>Zdroj: Oficiálna odpoveď MDPT SR na otázky INEKO z 2.2.2010.</t>
        </r>
      </text>
    </comment>
    <comment ref="B16" authorId="0">
      <text>
        <r>
          <rPr>
            <sz val="8"/>
            <color indexed="81"/>
            <rFont val="Tahoma"/>
            <family val="2"/>
          </rPr>
          <t>Údaje sú z 29.3.2010.
Zdroj: http://www.rokovania.sk/appl/material.nsf/0/42247EB2972BB8EBC12576F7002D3070/$FILE/Zdroj.html</t>
        </r>
      </text>
    </comment>
    <comment ref="B17" authorId="0">
      <text>
        <r>
          <rPr>
            <sz val="8"/>
            <color indexed="81"/>
            <rFont val="Tahoma"/>
            <family val="2"/>
          </rPr>
          <t>Zdroj: http://www.rokovania.sk/appl/material.nsf/0/B4185EEFD2762DA3C12576B200364704/$FILE/Zdroj.html</t>
        </r>
      </text>
    </comment>
    <comment ref="B22" authorId="0">
      <text>
        <r>
          <rPr>
            <sz val="8"/>
            <color indexed="81"/>
            <rFont val="Tahoma"/>
            <charset val="1"/>
          </rPr>
          <t>Údaje sú z februára 2010. 
Zdroj: http://www.finance.gov.sk/Default.aspx?CatID=112 za rok 2009 realita</t>
        </r>
      </text>
    </comment>
  </commentList>
</comments>
</file>

<file path=xl/sharedStrings.xml><?xml version="1.0" encoding="utf-8"?>
<sst xmlns="http://schemas.openxmlformats.org/spreadsheetml/2006/main" count="85" uniqueCount="62">
  <si>
    <t>Elektronické mýto</t>
  </si>
  <si>
    <t>Rýchlostná cesta R1 (2. balík)</t>
  </si>
  <si>
    <t>Diaľnica D1 (časť bez tunelov, 1. balík)</t>
  </si>
  <si>
    <t>Diaľnica D1 (časť tunely, 3. balík)</t>
  </si>
  <si>
    <t>http://www.rokovania.sk/appl/material.nsf/0/B4185EEFD2762DA3C12576B200364704/$FILE/Zdroj.html</t>
  </si>
  <si>
    <t>INVESTÍCIE</t>
  </si>
  <si>
    <t>Doba splácania</t>
  </si>
  <si>
    <t>Úrok</t>
  </si>
  <si>
    <t>Rok dokončenia</t>
  </si>
  <si>
    <t>vyše 7</t>
  </si>
  <si>
    <t>2013-4</t>
  </si>
  <si>
    <t>Diaľnica D1 (1. balík)</t>
  </si>
  <si>
    <t>Diaľnica D1 (3. balík)</t>
  </si>
  <si>
    <t>Stav</t>
  </si>
  <si>
    <t>finančne uzatvorený</t>
  </si>
  <si>
    <t>koncesná zmluva</t>
  </si>
  <si>
    <t>CELKOVÝ PREHĽAD</t>
  </si>
  <si>
    <t>Podpis zmluvy</t>
  </si>
  <si>
    <t>(roky)</t>
  </si>
  <si>
    <t>(% p.a.)</t>
  </si>
  <si>
    <t>(mil. eur)</t>
  </si>
  <si>
    <t>(rok)</t>
  </si>
  <si>
    <t>4,2+3,25</t>
  </si>
  <si>
    <t>Splátky spolu</t>
  </si>
  <si>
    <t>293.318.49</t>
  </si>
  <si>
    <t>308.498.62</t>
  </si>
  <si>
    <t>http://www.rokovania.sk/appl/material.nsf/0/42247EB2972BB8EBC12576F7002D3070/$FILE/Zdroj.html</t>
  </si>
  <si>
    <t xml:space="preserve">     R1 podľa MinFin (Program stability)</t>
  </si>
  <si>
    <t>HDP</t>
  </si>
  <si>
    <t>Prognóza Ministerstva financií SR</t>
  </si>
  <si>
    <t>(mld. eur)</t>
  </si>
  <si>
    <t>http://www.rokovania.sk/appl/material.nsf/0/015B1B05E3F10886C12576B200402F41/$FILE/Zdroj.html</t>
  </si>
  <si>
    <t>http://www.ndsas.sk/zmluva/17995s</t>
  </si>
  <si>
    <t>http://www.rokovania.sk/appl/material.nsf/0/6EA170E9EB527CB2C1257575002EADC7/$FILE/Zdroj.html</t>
  </si>
  <si>
    <t>21. 1. 2010</t>
  </si>
  <si>
    <t>Základná ročná platba</t>
  </si>
  <si>
    <t>Zdroje:</t>
  </si>
  <si>
    <t>Platby</t>
  </si>
  <si>
    <t>73.3-310.1</t>
  </si>
  <si>
    <t>35.5-96.4</t>
  </si>
  <si>
    <t>13.0-128.3</t>
  </si>
  <si>
    <t>16.0-332.5</t>
  </si>
  <si>
    <t>Spolu</t>
  </si>
  <si>
    <t>Spolu % HDP</t>
  </si>
  <si>
    <t>Priemerná platba</t>
  </si>
  <si>
    <t>Spolu % HDP2010</t>
  </si>
  <si>
    <t>http://www.rokovania.sk/appl/material.nsf/0/16A6A0D8415C7AD0C12576F700321980/$FILE/Zdroj.html</t>
  </si>
  <si>
    <t>http://www.rokovania.sk/appl/material.nsf/0/30998B76A2799A35C12576BA003788B2/$FILE/vlastnymat.pdf</t>
  </si>
  <si>
    <t>Makro prognóza MF</t>
  </si>
  <si>
    <t>http://www.finance.gov.sk/Default.aspx?CatID=112 za rok 2009 realita</t>
  </si>
  <si>
    <t>?</t>
  </si>
  <si>
    <t>PPP projekt</t>
  </si>
  <si>
    <t>http://www.rokovania.sk/appl/material.nsf/0/0E566086FCE54638C1257575002EB0D5/$FILE/Zdroj.html</t>
  </si>
  <si>
    <t>DATABÁZA PPP PROJEKTOV ZOSTAVENÁ INŠTITÚTOM INEKO</t>
  </si>
  <si>
    <t>Investičná hodnota s DPH</t>
  </si>
  <si>
    <t>Investičná hodnota bez DPH</t>
  </si>
  <si>
    <t>Čistá súčasná hodnota (ČSH) záväzkov 
(= "základ pre výpočet" v analýze výhodnosti)</t>
  </si>
  <si>
    <t>finančné uzatvorenie očakávané v máji 2010</t>
  </si>
  <si>
    <t>(aktualizácia k 30.4.2010)</t>
  </si>
  <si>
    <t>PREHĽAD PLATIEB PO ROKOCH</t>
  </si>
  <si>
    <t>PLATBY</t>
  </si>
  <si>
    <t>Táto databáza je výstupom projektu "Podpora udržateľnosti verejných financií", ktorý finančne podporil OPEN SOCIETY INSTITUTE.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</si>
</sst>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1"/>
      <name val="Tahoma"/>
      <family val="2"/>
    </font>
    <font>
      <sz val="8"/>
      <color indexed="81"/>
      <name val="Tahoma"/>
      <charset val="1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b/>
      <sz val="1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Font="1" applyFill="1"/>
    <xf numFmtId="10" fontId="0" fillId="0" borderId="0" xfId="0" applyNumberFormat="1" applyFont="1"/>
    <xf numFmtId="0" fontId="2" fillId="0" borderId="0" xfId="0" applyFont="1"/>
    <xf numFmtId="0" fontId="10" fillId="0" borderId="0" xfId="1" applyAlignment="1" applyProtection="1"/>
    <xf numFmtId="10" fontId="0" fillId="0" borderId="0" xfId="0" applyNumberFormat="1" applyFont="1" applyFill="1"/>
    <xf numFmtId="2" fontId="0" fillId="0" borderId="0" xfId="0" applyNumberFormat="1"/>
    <xf numFmtId="2" fontId="0" fillId="0" borderId="0" xfId="0" applyNumberFormat="1" applyFont="1" applyFill="1"/>
    <xf numFmtId="10" fontId="0" fillId="0" borderId="0" xfId="0" applyNumberFormat="1"/>
    <xf numFmtId="1" fontId="0" fillId="0" borderId="0" xfId="0" applyNumberFormat="1" applyFont="1" applyFill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/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ce.gov.sk/Default.aspx?CatID=112%20za%20rok%202009%20realita" TargetMode="External"/><Relationship Id="rId3" Type="http://schemas.openxmlformats.org/officeDocument/2006/relationships/hyperlink" Target="http://www.rokovania.sk/appl/material.nsf/0/42247EB2972BB8EBC12576F7002D3070/$FILE/Zdroj.html" TargetMode="External"/><Relationship Id="rId7" Type="http://schemas.openxmlformats.org/officeDocument/2006/relationships/hyperlink" Target="http://www.rokovania.sk/appl/material.nsf/0/B4185EEFD2762DA3C12576B200364704/$FILE/Zdroj.html" TargetMode="External"/><Relationship Id="rId2" Type="http://schemas.openxmlformats.org/officeDocument/2006/relationships/hyperlink" Target="http://www.ndsas.sk/zmluva/17995s" TargetMode="External"/><Relationship Id="rId1" Type="http://schemas.openxmlformats.org/officeDocument/2006/relationships/hyperlink" Target="http://www.rokovania.sk/appl/material.nsf/0/6EA170E9EB527CB2C1257575002EADC7/$FILE/Zdroj.html" TargetMode="External"/><Relationship Id="rId6" Type="http://schemas.openxmlformats.org/officeDocument/2006/relationships/hyperlink" Target="http://www.rokovania.sk/appl/material.nsf/0/30998B76A2799A35C12576BA003788B2/$FILE/vlastnymat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rokovania.sk/appl/material.nsf/0/16A6A0D8415C7AD0C12576F700321980/$FILE/Zdroj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rokovania.sk/appl/material.nsf/0/015B1B05E3F10886C12576B200402F41/$FILE/Zdroj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9" sqref="B9"/>
    </sheetView>
  </sheetViews>
  <sheetFormatPr defaultRowHeight="15"/>
  <cols>
    <col min="1" max="1" width="26.7109375" bestFit="1" customWidth="1"/>
    <col min="2" max="2" width="26.140625" customWidth="1"/>
    <col min="3" max="3" width="24.28515625" bestFit="1" customWidth="1"/>
    <col min="4" max="4" width="40.85546875" customWidth="1"/>
    <col min="5" max="5" width="13" customWidth="1"/>
    <col min="6" max="6" width="14.28515625" bestFit="1" customWidth="1"/>
    <col min="7" max="7" width="9.7109375" bestFit="1" customWidth="1"/>
    <col min="8" max="8" width="20.5703125" customWidth="1"/>
    <col min="9" max="9" width="9.7109375" customWidth="1"/>
    <col min="10" max="10" width="16.85546875" bestFit="1" customWidth="1"/>
    <col min="11" max="11" width="15.140625" bestFit="1" customWidth="1"/>
    <col min="12" max="12" width="40.5703125" bestFit="1" customWidth="1"/>
    <col min="13" max="13" width="14.140625" bestFit="1" customWidth="1"/>
    <col min="14" max="36" width="6.5703125" customWidth="1"/>
  </cols>
  <sheetData>
    <row r="1" spans="1:13" ht="23.25">
      <c r="A1" s="23" t="s">
        <v>53</v>
      </c>
    </row>
    <row r="2" spans="1:13" s="27" customFormat="1" ht="15.75">
      <c r="A2" s="26" t="s">
        <v>61</v>
      </c>
    </row>
    <row r="3" spans="1:13">
      <c r="A3" s="25" t="s">
        <v>58</v>
      </c>
      <c r="B3" s="22" t="s">
        <v>16</v>
      </c>
    </row>
    <row r="4" spans="1:13" ht="31.5" customHeight="1">
      <c r="A4" s="4" t="s">
        <v>51</v>
      </c>
      <c r="B4" s="4" t="s">
        <v>55</v>
      </c>
      <c r="C4" s="4" t="s">
        <v>54</v>
      </c>
      <c r="D4" s="24" t="s">
        <v>56</v>
      </c>
      <c r="E4" s="4" t="s">
        <v>23</v>
      </c>
      <c r="F4" s="4" t="s">
        <v>6</v>
      </c>
      <c r="G4" s="4" t="s">
        <v>7</v>
      </c>
      <c r="H4" s="4" t="s">
        <v>35</v>
      </c>
      <c r="I4" s="4" t="s">
        <v>37</v>
      </c>
      <c r="J4" s="5" t="s">
        <v>44</v>
      </c>
      <c r="K4" s="4" t="s">
        <v>8</v>
      </c>
      <c r="L4" s="4" t="s">
        <v>13</v>
      </c>
      <c r="M4" s="4" t="s">
        <v>17</v>
      </c>
    </row>
    <row r="5" spans="1:13">
      <c r="B5" s="6" t="s">
        <v>20</v>
      </c>
      <c r="C5" s="6" t="s">
        <v>20</v>
      </c>
      <c r="D5" s="6" t="s">
        <v>20</v>
      </c>
      <c r="E5" s="6" t="s">
        <v>20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 t="s">
        <v>21</v>
      </c>
      <c r="L5" s="4"/>
    </row>
    <row r="6" spans="1:13">
      <c r="A6" s="2" t="s">
        <v>0</v>
      </c>
      <c r="B6" s="9">
        <v>256</v>
      </c>
      <c r="C6" s="9">
        <f>B6*1.19</f>
        <v>304.64</v>
      </c>
      <c r="D6" s="9">
        <v>852.08299999999997</v>
      </c>
      <c r="E6" s="9">
        <v>852.08384027086197</v>
      </c>
      <c r="F6">
        <v>13</v>
      </c>
      <c r="G6" s="7"/>
      <c r="H6" s="7" t="s">
        <v>50</v>
      </c>
      <c r="I6" s="7" t="s">
        <v>39</v>
      </c>
      <c r="J6" s="12">
        <f ca="1">AVERAGE('Prehľad platieb po rokoch'!D4:P4)</f>
        <v>65.544910790602543</v>
      </c>
      <c r="K6">
        <v>2010</v>
      </c>
      <c r="L6" t="s">
        <v>14</v>
      </c>
      <c r="M6">
        <v>2009</v>
      </c>
    </row>
    <row r="7" spans="1:13">
      <c r="A7" s="2" t="s">
        <v>1</v>
      </c>
      <c r="B7" s="9">
        <v>903</v>
      </c>
      <c r="C7" s="9">
        <f>B7*1.19</f>
        <v>1074.57</v>
      </c>
      <c r="D7" s="9">
        <v>1757</v>
      </c>
      <c r="E7" s="9">
        <v>3465.3960000000002</v>
      </c>
      <c r="F7">
        <v>31</v>
      </c>
      <c r="G7" s="7" t="s">
        <v>22</v>
      </c>
      <c r="H7" s="12">
        <v>125.325</v>
      </c>
      <c r="I7" s="7" t="s">
        <v>40</v>
      </c>
      <c r="J7" s="12">
        <f ca="1">AVERAGE('Prehľad platieb po rokoch'!D5:AH5)</f>
        <v>111.78695838709679</v>
      </c>
      <c r="K7">
        <v>2012</v>
      </c>
      <c r="L7" t="s">
        <v>14</v>
      </c>
      <c r="M7">
        <v>2009</v>
      </c>
    </row>
    <row r="8" spans="1:13">
      <c r="A8" t="s">
        <v>11</v>
      </c>
      <c r="B8" s="12">
        <v>2468.1</v>
      </c>
      <c r="C8" s="12">
        <v>2937.0390000000002</v>
      </c>
      <c r="D8" s="9">
        <v>4064</v>
      </c>
      <c r="E8" s="9">
        <v>9128.1550000000007</v>
      </c>
      <c r="F8">
        <v>32</v>
      </c>
      <c r="G8" s="7" t="s">
        <v>9</v>
      </c>
      <c r="H8" s="12">
        <v>277.3</v>
      </c>
      <c r="I8" s="7" t="s">
        <v>41</v>
      </c>
      <c r="J8" s="12">
        <f ca="1">AVERAGE('Prehľad platieb po rokoch'!F7:AK7)</f>
        <v>284.2112203333333</v>
      </c>
      <c r="K8" s="7" t="s">
        <v>10</v>
      </c>
      <c r="L8" t="s">
        <v>57</v>
      </c>
      <c r="M8">
        <v>2009</v>
      </c>
    </row>
    <row r="9" spans="1:13">
      <c r="A9" t="s">
        <v>12</v>
      </c>
      <c r="B9" s="9">
        <v>1990</v>
      </c>
      <c r="C9" s="9">
        <f>B9*1.19</f>
        <v>2368.1</v>
      </c>
      <c r="D9" s="9">
        <v>3654</v>
      </c>
      <c r="E9" s="12">
        <v>8545.3169999999991</v>
      </c>
      <c r="F9">
        <v>31</v>
      </c>
      <c r="H9" s="7" t="s">
        <v>50</v>
      </c>
      <c r="I9" s="7" t="s">
        <v>38</v>
      </c>
      <c r="J9" s="12">
        <f ca="1">AVERAGE('Prehľad platieb po rokoch'!G8:AK8)</f>
        <v>275.65538709677423</v>
      </c>
      <c r="K9">
        <v>2015</v>
      </c>
      <c r="L9" t="s">
        <v>15</v>
      </c>
      <c r="M9" s="7" t="s">
        <v>34</v>
      </c>
    </row>
    <row r="10" spans="1:13">
      <c r="A10" t="s">
        <v>42</v>
      </c>
      <c r="B10" s="9">
        <f>SUM(B6:B9)</f>
        <v>5617.1</v>
      </c>
      <c r="C10" s="9">
        <f>SUM(C6:C9)</f>
        <v>6684.3490000000002</v>
      </c>
      <c r="D10" s="9">
        <f>SUM(D6:D9)</f>
        <v>10327.083000000001</v>
      </c>
      <c r="E10" s="9">
        <f>SUM(E6:E9)</f>
        <v>21990.951840270864</v>
      </c>
      <c r="F10">
        <v>34</v>
      </c>
      <c r="J10" s="12">
        <f ca="1">AVERAGE('Prehľad platieb po rokoch'!C9:AK9)</f>
        <v>611.11809029365236</v>
      </c>
    </row>
    <row r="11" spans="1:13">
      <c r="A11" t="s">
        <v>45</v>
      </c>
      <c r="B11" s="20">
        <f>B10/1000/66.59</f>
        <v>8.435350653251239E-2</v>
      </c>
      <c r="C11" s="20">
        <f>C10/1000/66.59</f>
        <v>0.10038067277368974</v>
      </c>
      <c r="D11" s="20">
        <f>D10/1000/66.59</f>
        <v>0.15508459228112328</v>
      </c>
      <c r="E11" s="20">
        <f>E10/1000/66.59</f>
        <v>0.33024405827107467</v>
      </c>
    </row>
    <row r="13" spans="1:13">
      <c r="A13" t="s">
        <v>36</v>
      </c>
    </row>
    <row r="14" spans="1:13">
      <c r="A14" s="2" t="s">
        <v>0</v>
      </c>
      <c r="B14" s="16" t="s">
        <v>32</v>
      </c>
    </row>
    <row r="15" spans="1:13">
      <c r="A15" s="2" t="s">
        <v>1</v>
      </c>
      <c r="B15" s="16" t="s">
        <v>33</v>
      </c>
    </row>
    <row r="16" spans="1:13">
      <c r="A16" s="2"/>
      <c r="B16" s="16" t="s">
        <v>52</v>
      </c>
    </row>
    <row r="17" spans="1:8">
      <c r="A17" s="2"/>
      <c r="B17" s="16" t="s">
        <v>47</v>
      </c>
      <c r="H17" s="16"/>
    </row>
    <row r="18" spans="1:8">
      <c r="A18" t="s">
        <v>11</v>
      </c>
      <c r="B18" s="16" t="s">
        <v>26</v>
      </c>
    </row>
    <row r="19" spans="1:8">
      <c r="B19" s="16" t="s">
        <v>46</v>
      </c>
      <c r="H19" s="16"/>
    </row>
    <row r="20" spans="1:8">
      <c r="A20" t="s">
        <v>12</v>
      </c>
      <c r="B20" s="16" t="s">
        <v>31</v>
      </c>
    </row>
    <row r="21" spans="1:8">
      <c r="B21" s="16" t="s">
        <v>4</v>
      </c>
      <c r="H21" s="16"/>
    </row>
    <row r="22" spans="1:8">
      <c r="A22" t="s">
        <v>48</v>
      </c>
      <c r="B22" s="16" t="s">
        <v>49</v>
      </c>
    </row>
    <row r="23" spans="1:8">
      <c r="A23" s="2"/>
    </row>
  </sheetData>
  <phoneticPr fontId="6" type="noConversion"/>
  <hyperlinks>
    <hyperlink ref="B15" r:id="rId1"/>
    <hyperlink ref="B14" r:id="rId2"/>
    <hyperlink ref="B18" r:id="rId3"/>
    <hyperlink ref="B20" r:id="rId4"/>
    <hyperlink ref="B19" r:id="rId5"/>
    <hyperlink ref="B17" r:id="rId6"/>
    <hyperlink ref="B21" r:id="rId7"/>
    <hyperlink ref="B22" r:id="rId8"/>
  </hyperlinks>
  <pageMargins left="0.7" right="0.7" top="0.75" bottom="0.75" header="0.3" footer="0.3"/>
  <pageSetup paperSize="9" orientation="portrait" r:id="rId9"/>
  <ignoredErrors>
    <ignoredError sqref="J6:J9" formulaRange="1"/>
  </ignoredError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workbookViewId="0">
      <selection activeCell="A8" sqref="A8"/>
    </sheetView>
  </sheetViews>
  <sheetFormatPr defaultRowHeight="15"/>
  <cols>
    <col min="1" max="1" width="23.7109375" customWidth="1"/>
    <col min="2" max="2" width="35" bestFit="1" customWidth="1"/>
    <col min="3" max="37" width="7.28515625" customWidth="1"/>
  </cols>
  <sheetData>
    <row r="1" spans="1:37" ht="23.25">
      <c r="A1" s="23" t="s">
        <v>53</v>
      </c>
    </row>
    <row r="2" spans="1:37">
      <c r="A2" s="25" t="s">
        <v>58</v>
      </c>
      <c r="B2" s="1" t="s">
        <v>59</v>
      </c>
    </row>
    <row r="3" spans="1:37">
      <c r="C3">
        <v>2009</v>
      </c>
      <c r="D3">
        <v>2010</v>
      </c>
      <c r="E3">
        <v>2011</v>
      </c>
      <c r="F3">
        <v>2012</v>
      </c>
      <c r="G3">
        <v>2013</v>
      </c>
      <c r="H3">
        <v>2014</v>
      </c>
      <c r="I3">
        <v>2015</v>
      </c>
      <c r="J3">
        <v>2016</v>
      </c>
      <c r="K3">
        <v>2017</v>
      </c>
      <c r="L3">
        <v>2018</v>
      </c>
      <c r="M3">
        <v>2019</v>
      </c>
      <c r="N3">
        <v>2020</v>
      </c>
      <c r="O3">
        <v>2021</v>
      </c>
      <c r="P3">
        <v>2022</v>
      </c>
      <c r="Q3">
        <v>2023</v>
      </c>
      <c r="R3">
        <v>2024</v>
      </c>
      <c r="S3">
        <v>2025</v>
      </c>
      <c r="T3">
        <v>2026</v>
      </c>
      <c r="U3">
        <v>2027</v>
      </c>
      <c r="V3">
        <v>2028</v>
      </c>
      <c r="W3">
        <v>2029</v>
      </c>
      <c r="X3">
        <v>2030</v>
      </c>
      <c r="Y3">
        <v>2031</v>
      </c>
      <c r="Z3">
        <v>2032</v>
      </c>
      <c r="AA3">
        <v>2033</v>
      </c>
      <c r="AB3">
        <v>2034</v>
      </c>
      <c r="AC3">
        <v>2035</v>
      </c>
      <c r="AD3">
        <v>2036</v>
      </c>
      <c r="AE3">
        <v>2037</v>
      </c>
      <c r="AF3">
        <v>2038</v>
      </c>
      <c r="AG3">
        <v>2039</v>
      </c>
      <c r="AH3">
        <v>2040</v>
      </c>
      <c r="AI3">
        <v>2041</v>
      </c>
      <c r="AJ3">
        <v>2042</v>
      </c>
      <c r="AK3">
        <v>2043</v>
      </c>
    </row>
    <row r="4" spans="1:37" s="2" customFormat="1">
      <c r="A4" t="s">
        <v>60</v>
      </c>
      <c r="B4" s="2" t="s">
        <v>0</v>
      </c>
      <c r="C4" s="10">
        <v>0</v>
      </c>
      <c r="D4" s="3">
        <v>104.25350352818164</v>
      </c>
      <c r="E4" s="3">
        <v>106.66938380966606</v>
      </c>
      <c r="F4" s="3">
        <v>108.68037356303523</v>
      </c>
      <c r="G4" s="3">
        <v>114.75673275277167</v>
      </c>
      <c r="H4" s="3">
        <v>42.213911003120224</v>
      </c>
      <c r="I4" s="3">
        <v>43.977134034720834</v>
      </c>
      <c r="J4" s="3">
        <v>47.536523971652386</v>
      </c>
      <c r="K4" s="3">
        <v>44.464027357764053</v>
      </c>
      <c r="L4" s="3">
        <v>48.396839460598812</v>
      </c>
      <c r="M4" s="3">
        <v>46.477558274248146</v>
      </c>
      <c r="N4" s="3">
        <v>47.140208901281277</v>
      </c>
      <c r="O4" s="3">
        <v>49.955179932284402</v>
      </c>
      <c r="P4" s="3">
        <v>47.562463688508259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</row>
    <row r="5" spans="1:37" s="2" customFormat="1">
      <c r="B5" t="s">
        <v>1</v>
      </c>
      <c r="C5" s="10">
        <v>0</v>
      </c>
      <c r="D5" s="3">
        <v>12.97057</v>
      </c>
      <c r="E5" s="3">
        <v>79.904730000000001</v>
      </c>
      <c r="F5" s="3">
        <v>109.63186</v>
      </c>
      <c r="G5" s="3">
        <v>111.44456</v>
      </c>
      <c r="H5" s="3">
        <v>111.88226</v>
      </c>
      <c r="I5" s="3">
        <v>112.3331</v>
      </c>
      <c r="J5" s="3">
        <v>112.79746</v>
      </c>
      <c r="K5" s="3">
        <v>113.27575</v>
      </c>
      <c r="L5" s="3">
        <v>113.76839</v>
      </c>
      <c r="M5" s="3">
        <v>114.27581000000001</v>
      </c>
      <c r="N5" s="3">
        <v>114.79846000000001</v>
      </c>
      <c r="O5" s="3">
        <v>115.33678</v>
      </c>
      <c r="P5" s="3">
        <v>115.89125</v>
      </c>
      <c r="Q5" s="3">
        <v>116.46235</v>
      </c>
      <c r="R5" s="3">
        <v>117.05059</v>
      </c>
      <c r="S5" s="3">
        <v>117.65648</v>
      </c>
      <c r="T5" s="3">
        <v>118.28054</v>
      </c>
      <c r="U5" s="3">
        <v>118.92333000000001</v>
      </c>
      <c r="V5" s="3">
        <v>119.58539</v>
      </c>
      <c r="W5" s="3">
        <v>120.26732</v>
      </c>
      <c r="X5" s="3">
        <v>120.96971000000001</v>
      </c>
      <c r="Y5" s="3">
        <v>121.69316999999999</v>
      </c>
      <c r="Z5" s="3">
        <v>122.43832999999999</v>
      </c>
      <c r="AA5" s="3">
        <v>123.20585</v>
      </c>
      <c r="AB5" s="3">
        <v>123.99639999999999</v>
      </c>
      <c r="AC5" s="3">
        <v>124.81065</v>
      </c>
      <c r="AD5" s="3">
        <v>125.64934</v>
      </c>
      <c r="AE5" s="3">
        <v>126.51318999999999</v>
      </c>
      <c r="AF5" s="3">
        <v>127.40295</v>
      </c>
      <c r="AG5" s="3">
        <v>128.31941</v>
      </c>
      <c r="AH5" s="3">
        <v>53.859729999999999</v>
      </c>
      <c r="AI5" s="10">
        <v>0</v>
      </c>
      <c r="AJ5" s="10">
        <v>0</v>
      </c>
      <c r="AK5" s="10">
        <v>0</v>
      </c>
    </row>
    <row r="6" spans="1:37" s="2" customFormat="1">
      <c r="B6" t="s">
        <v>27</v>
      </c>
      <c r="C6" s="10">
        <v>0</v>
      </c>
      <c r="D6" s="10">
        <v>0</v>
      </c>
      <c r="E6" s="3">
        <v>25.3</v>
      </c>
      <c r="F6" s="3">
        <v>99.8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s="2" customFormat="1">
      <c r="B7" s="2" t="s">
        <v>2</v>
      </c>
      <c r="C7" s="10">
        <v>0</v>
      </c>
      <c r="D7" s="10">
        <v>0</v>
      </c>
      <c r="E7" s="10">
        <v>0</v>
      </c>
      <c r="F7" s="3">
        <v>15.98883</v>
      </c>
      <c r="G7" s="3">
        <v>181.26893999999999</v>
      </c>
      <c r="H7" s="3">
        <v>287.94346000000002</v>
      </c>
      <c r="I7" s="3">
        <v>292.10903999999999</v>
      </c>
      <c r="J7" s="18" t="s">
        <v>24</v>
      </c>
      <c r="K7" s="3">
        <v>294.05779000000001</v>
      </c>
      <c r="L7" s="3">
        <v>295.10142000000002</v>
      </c>
      <c r="M7" s="3">
        <v>296.23989</v>
      </c>
      <c r="N7" s="3">
        <v>297.58497999999997</v>
      </c>
      <c r="O7" s="3">
        <v>298.55775</v>
      </c>
      <c r="P7" s="3">
        <v>299.9391</v>
      </c>
      <c r="Q7" s="3">
        <v>301.22046</v>
      </c>
      <c r="R7" s="3">
        <v>302.71958000000001</v>
      </c>
      <c r="S7" s="3">
        <v>303.84401000000003</v>
      </c>
      <c r="T7" s="3">
        <v>305.38395000000003</v>
      </c>
      <c r="U7" s="3">
        <v>306.82612999999998</v>
      </c>
      <c r="V7" s="18" t="s">
        <v>25</v>
      </c>
      <c r="W7" s="3">
        <v>309.79316999999998</v>
      </c>
      <c r="X7" s="3">
        <v>311.51217000000003</v>
      </c>
      <c r="Y7" s="3">
        <v>313.13535999999999</v>
      </c>
      <c r="Z7" s="3">
        <v>315.00297999999998</v>
      </c>
      <c r="AA7" s="3">
        <v>316.49022000000002</v>
      </c>
      <c r="AB7" s="3">
        <v>318.40854000000002</v>
      </c>
      <c r="AC7" s="3">
        <v>320.23646000000002</v>
      </c>
      <c r="AD7" s="3">
        <v>322.32369999999997</v>
      </c>
      <c r="AE7" s="3">
        <v>324.02715999999998</v>
      </c>
      <c r="AF7" s="3">
        <v>326.17259000000001</v>
      </c>
      <c r="AG7" s="3">
        <v>328.22881000000001</v>
      </c>
      <c r="AH7" s="3">
        <v>330.56322999999998</v>
      </c>
      <c r="AI7" s="3">
        <v>332.51006000000001</v>
      </c>
      <c r="AJ7" s="3">
        <v>260.27408000000003</v>
      </c>
      <c r="AK7" s="3">
        <v>18.87275</v>
      </c>
    </row>
    <row r="8" spans="1:37" s="2" customFormat="1">
      <c r="B8" s="13" t="s">
        <v>3</v>
      </c>
      <c r="C8" s="21">
        <v>0</v>
      </c>
      <c r="D8" s="21">
        <v>0</v>
      </c>
      <c r="E8" s="21">
        <v>0</v>
      </c>
      <c r="F8" s="21">
        <v>0</v>
      </c>
      <c r="G8" s="19">
        <v>73.343999999999994</v>
      </c>
      <c r="H8" s="19">
        <v>137.30099999999999</v>
      </c>
      <c r="I8" s="19">
        <v>275.06700000000001</v>
      </c>
      <c r="J8" s="19">
        <v>281.255</v>
      </c>
      <c r="K8" s="19">
        <v>282.22199999999998</v>
      </c>
      <c r="L8" s="19">
        <v>282.71100000000001</v>
      </c>
      <c r="M8" s="19">
        <v>283.53300000000002</v>
      </c>
      <c r="N8" s="19">
        <v>284.00700000000001</v>
      </c>
      <c r="O8" s="19">
        <v>285.80500000000001</v>
      </c>
      <c r="P8" s="19">
        <v>287.178</v>
      </c>
      <c r="Q8" s="19">
        <v>284.87200000000001</v>
      </c>
      <c r="R8" s="19">
        <v>287.52100000000002</v>
      </c>
      <c r="S8" s="19">
        <v>289.43200000000002</v>
      </c>
      <c r="T8" s="19">
        <v>291.13799999999998</v>
      </c>
      <c r="U8" s="19">
        <v>291.59199999999998</v>
      </c>
      <c r="V8" s="19">
        <v>293.64800000000002</v>
      </c>
      <c r="W8" s="19">
        <v>294.822</v>
      </c>
      <c r="X8" s="19">
        <v>296.24599999999998</v>
      </c>
      <c r="Y8" s="19">
        <v>297.86</v>
      </c>
      <c r="Z8" s="19">
        <v>299.17899999999997</v>
      </c>
      <c r="AA8" s="19">
        <v>285.54000000000002</v>
      </c>
      <c r="AB8" s="19">
        <v>286.69299999999998</v>
      </c>
      <c r="AC8" s="19">
        <v>299.48500000000001</v>
      </c>
      <c r="AD8" s="19">
        <v>301.46199999999999</v>
      </c>
      <c r="AE8" s="19">
        <v>306.86700000000002</v>
      </c>
      <c r="AF8" s="19">
        <v>308.31900000000002</v>
      </c>
      <c r="AG8" s="19">
        <v>309.75599999999997</v>
      </c>
      <c r="AH8" s="19">
        <v>310.108</v>
      </c>
      <c r="AI8" s="19">
        <v>300.88099999999997</v>
      </c>
      <c r="AJ8" s="19">
        <v>305.72000000000003</v>
      </c>
      <c r="AK8" s="19">
        <v>131.75299999999999</v>
      </c>
    </row>
    <row r="9" spans="1:37" s="2" customFormat="1">
      <c r="B9" s="13" t="s">
        <v>42</v>
      </c>
      <c r="C9" s="21">
        <f>SUM(C4,C5,C7,C8)</f>
        <v>0</v>
      </c>
      <c r="D9" s="19">
        <f t="shared" ref="D9:AK9" si="0">SUM(D4,D5,D7,D8)</f>
        <v>117.22407352818163</v>
      </c>
      <c r="E9" s="19">
        <f t="shared" si="0"/>
        <v>186.57411380966607</v>
      </c>
      <c r="F9" s="19">
        <f t="shared" si="0"/>
        <v>234.30106356303526</v>
      </c>
      <c r="G9" s="19">
        <f t="shared" si="0"/>
        <v>480.81423275277166</v>
      </c>
      <c r="H9" s="19">
        <f t="shared" si="0"/>
        <v>579.34063100312028</v>
      </c>
      <c r="I9" s="19">
        <f t="shared" si="0"/>
        <v>723.48627403472085</v>
      </c>
      <c r="J9" s="19">
        <f t="shared" si="0"/>
        <v>441.5889839716524</v>
      </c>
      <c r="K9" s="19">
        <f t="shared" si="0"/>
        <v>734.01956735776412</v>
      </c>
      <c r="L9" s="19">
        <f t="shared" si="0"/>
        <v>739.97764946059885</v>
      </c>
      <c r="M9" s="19">
        <f t="shared" si="0"/>
        <v>740.52625827424822</v>
      </c>
      <c r="N9" s="19">
        <f t="shared" si="0"/>
        <v>743.53064890128121</v>
      </c>
      <c r="O9" s="19">
        <f t="shared" si="0"/>
        <v>749.6547099322845</v>
      </c>
      <c r="P9" s="19">
        <f t="shared" si="0"/>
        <v>750.57081368850822</v>
      </c>
      <c r="Q9" s="19">
        <f t="shared" si="0"/>
        <v>702.55481000000009</v>
      </c>
      <c r="R9" s="19">
        <f t="shared" si="0"/>
        <v>707.29116999999997</v>
      </c>
      <c r="S9" s="19">
        <f t="shared" si="0"/>
        <v>710.93249000000003</v>
      </c>
      <c r="T9" s="19">
        <f t="shared" si="0"/>
        <v>714.80249000000003</v>
      </c>
      <c r="U9" s="19">
        <f t="shared" si="0"/>
        <v>717.34145999999998</v>
      </c>
      <c r="V9" s="19">
        <f t="shared" si="0"/>
        <v>413.23339000000004</v>
      </c>
      <c r="W9" s="19">
        <f t="shared" si="0"/>
        <v>724.88248999999996</v>
      </c>
      <c r="X9" s="19">
        <f t="shared" si="0"/>
        <v>728.72788000000003</v>
      </c>
      <c r="Y9" s="19">
        <f t="shared" si="0"/>
        <v>732.68853000000001</v>
      </c>
      <c r="Z9" s="19">
        <f t="shared" si="0"/>
        <v>736.62031000000002</v>
      </c>
      <c r="AA9" s="19">
        <f t="shared" si="0"/>
        <v>725.23607000000004</v>
      </c>
      <c r="AB9" s="19">
        <f t="shared" si="0"/>
        <v>729.09793999999999</v>
      </c>
      <c r="AC9" s="19">
        <f t="shared" si="0"/>
        <v>744.5321100000001</v>
      </c>
      <c r="AD9" s="19">
        <f t="shared" si="0"/>
        <v>749.43503999999996</v>
      </c>
      <c r="AE9" s="19">
        <f t="shared" si="0"/>
        <v>757.40734999999995</v>
      </c>
      <c r="AF9" s="19">
        <f t="shared" si="0"/>
        <v>761.89454000000001</v>
      </c>
      <c r="AG9" s="19">
        <f t="shared" si="0"/>
        <v>766.30421999999999</v>
      </c>
      <c r="AH9" s="19">
        <f t="shared" si="0"/>
        <v>694.53096000000005</v>
      </c>
      <c r="AI9" s="19">
        <f t="shared" si="0"/>
        <v>633.39105999999992</v>
      </c>
      <c r="AJ9" s="19">
        <f t="shared" si="0"/>
        <v>565.99408000000005</v>
      </c>
      <c r="AK9" s="19">
        <f t="shared" si="0"/>
        <v>150.62574999999998</v>
      </c>
    </row>
    <row r="10" spans="1:37" s="2" customFormat="1">
      <c r="B10" s="13" t="s">
        <v>43</v>
      </c>
      <c r="C10" s="17">
        <f>C9/1000/C22</f>
        <v>0</v>
      </c>
      <c r="D10" s="17">
        <f>D9/1000/D22</f>
        <v>1.7603855463009706E-3</v>
      </c>
      <c r="E10" s="17">
        <f>E9/1000/E22</f>
        <v>2.6363446913899402E-3</v>
      </c>
      <c r="F10" s="17">
        <f>F9/1000/F22</f>
        <v>3.0607585050690432E-3</v>
      </c>
      <c r="G10" s="17">
        <f>G9/1000/G22</f>
        <v>5.794338789500743E-3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2" customFormat="1"/>
    <row r="12" spans="1:37" s="2" customFormat="1">
      <c r="C12">
        <v>2009</v>
      </c>
      <c r="D12">
        <v>2010</v>
      </c>
      <c r="E12">
        <v>2011</v>
      </c>
      <c r="F12">
        <v>2012</v>
      </c>
      <c r="G12">
        <v>2013</v>
      </c>
      <c r="H12">
        <v>2014</v>
      </c>
      <c r="I12">
        <v>2015</v>
      </c>
      <c r="J12"/>
      <c r="K12"/>
      <c r="L12"/>
      <c r="M12"/>
      <c r="N12"/>
    </row>
    <row r="13" spans="1:37" s="2" customFormat="1">
      <c r="A13" s="2" t="s">
        <v>5</v>
      </c>
    </row>
    <row r="14" spans="1:37" s="2" customFormat="1">
      <c r="B14" s="2" t="s">
        <v>0</v>
      </c>
      <c r="C14" s="10">
        <v>0</v>
      </c>
      <c r="D14" s="3">
        <v>64.022794000000005</v>
      </c>
      <c r="E14" s="3">
        <v>64.022794000000005</v>
      </c>
      <c r="F14" s="3">
        <v>64.022794000000005</v>
      </c>
      <c r="G14" s="3">
        <v>64.022794000000005</v>
      </c>
      <c r="H14" s="10">
        <v>0</v>
      </c>
      <c r="I14" s="10">
        <v>0</v>
      </c>
    </row>
    <row r="15" spans="1:37" s="2" customFormat="1">
      <c r="B15" t="s">
        <v>1</v>
      </c>
      <c r="C15" s="3">
        <v>157.72399999999999</v>
      </c>
      <c r="D15" s="3">
        <v>452.60899999999998</v>
      </c>
      <c r="E15" s="3">
        <v>248.779</v>
      </c>
      <c r="F15" s="3">
        <v>27.972000000000001</v>
      </c>
      <c r="G15" s="3">
        <v>0</v>
      </c>
      <c r="H15" s="10">
        <v>0</v>
      </c>
      <c r="I15" s="10">
        <v>0</v>
      </c>
    </row>
    <row r="16" spans="1:37" s="2" customFormat="1">
      <c r="B16" s="2" t="s">
        <v>2</v>
      </c>
      <c r="C16" s="10">
        <v>0</v>
      </c>
      <c r="D16" s="3">
        <v>756.97251000000006</v>
      </c>
      <c r="E16" s="3">
        <v>1016.76949</v>
      </c>
      <c r="F16" s="3">
        <v>630.91092000000003</v>
      </c>
      <c r="G16" s="3">
        <v>63.470170000000003</v>
      </c>
      <c r="H16" s="10">
        <v>0</v>
      </c>
      <c r="I16" s="10">
        <v>0</v>
      </c>
    </row>
    <row r="17" spans="1:14" s="2" customFormat="1">
      <c r="B17" s="2" t="s">
        <v>3</v>
      </c>
      <c r="C17" s="10">
        <v>0</v>
      </c>
      <c r="D17" s="3">
        <v>496.34123</v>
      </c>
      <c r="E17" s="3">
        <v>543.50698999999997</v>
      </c>
      <c r="F17" s="3">
        <v>597.35283000000004</v>
      </c>
      <c r="G17" s="3">
        <v>243.59458000000001</v>
      </c>
      <c r="H17" s="3">
        <v>104.992</v>
      </c>
      <c r="I17" s="3">
        <v>4.2137500000000001</v>
      </c>
    </row>
    <row r="18" spans="1:14" s="2" customFormat="1">
      <c r="B18" s="13" t="s">
        <v>42</v>
      </c>
      <c r="C18" s="3">
        <f>SUM(C14:C17)</f>
        <v>157.72399999999999</v>
      </c>
      <c r="D18" s="3">
        <f t="shared" ref="D18:I18" si="1">SUM(D14:D17)</f>
        <v>1769.945534</v>
      </c>
      <c r="E18" s="3">
        <f t="shared" si="1"/>
        <v>1873.078274</v>
      </c>
      <c r="F18" s="3">
        <f t="shared" si="1"/>
        <v>1320.258544</v>
      </c>
      <c r="G18" s="3">
        <f t="shared" si="1"/>
        <v>371.08754399999998</v>
      </c>
      <c r="H18" s="3">
        <f t="shared" si="1"/>
        <v>104.992</v>
      </c>
      <c r="I18" s="3">
        <f t="shared" si="1"/>
        <v>4.2137500000000001</v>
      </c>
    </row>
    <row r="19" spans="1:14" s="2" customFormat="1">
      <c r="B19" s="13" t="s">
        <v>43</v>
      </c>
      <c r="C19" s="14">
        <f>C18/1000/C22</f>
        <v>2.4905100268435183E-3</v>
      </c>
      <c r="D19" s="14">
        <f>D18/1000/D22</f>
        <v>2.6579749722180503E-2</v>
      </c>
      <c r="E19" s="14">
        <f>E18/1000/E22</f>
        <v>2.646712270736188E-2</v>
      </c>
      <c r="F19" s="14">
        <f>F18/1000/F22</f>
        <v>1.7247009065969956E-2</v>
      </c>
      <c r="G19" s="14">
        <f>G18/1000/G22</f>
        <v>4.4720118582791029E-3</v>
      </c>
      <c r="H19" s="11"/>
      <c r="I19" s="11"/>
    </row>
    <row r="21" spans="1:14">
      <c r="C21">
        <v>2009</v>
      </c>
      <c r="D21">
        <v>2010</v>
      </c>
      <c r="E21">
        <v>2011</v>
      </c>
      <c r="F21">
        <v>2012</v>
      </c>
      <c r="G21">
        <v>2013</v>
      </c>
    </row>
    <row r="22" spans="1:14">
      <c r="A22" t="s">
        <v>28</v>
      </c>
      <c r="B22" t="s">
        <v>29</v>
      </c>
      <c r="C22">
        <v>63.33</v>
      </c>
      <c r="D22">
        <v>66.59</v>
      </c>
      <c r="E22">
        <v>70.77</v>
      </c>
      <c r="F22">
        <v>76.55</v>
      </c>
      <c r="G22">
        <v>82.98</v>
      </c>
      <c r="H22" s="15"/>
      <c r="I22" s="15"/>
      <c r="J22" s="15"/>
      <c r="K22" s="15"/>
      <c r="L22" s="15"/>
      <c r="M22" s="15"/>
      <c r="N22" s="15"/>
    </row>
    <row r="23" spans="1:14">
      <c r="B23" s="8" t="s">
        <v>30</v>
      </c>
    </row>
  </sheetData>
  <phoneticPr fontId="6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Celkový prehľad</vt:lpstr>
      <vt:lpstr>Prehľad platieb po rokoch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INEKO</cp:lastModifiedBy>
  <dcterms:created xsi:type="dcterms:W3CDTF">2010-04-22T11:43:38Z</dcterms:created>
  <dcterms:modified xsi:type="dcterms:W3CDTF">2011-02-17T11:34:38Z</dcterms:modified>
</cp:coreProperties>
</file>